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110\share\01 市中体連\R06年度\03 大会要項\市秋季大会\参加申込書\"/>
    </mc:Choice>
  </mc:AlternateContent>
  <xr:revisionPtr revIDLastSave="0" documentId="8_{CD60EC2D-A555-4C5D-B909-657625A1E47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記入上の注意" sheetId="11" r:id="rId1"/>
    <sheet name="入力シート" sheetId="10" r:id="rId2"/>
    <sheet name="申込書（印刷して職印をもらう）" sheetId="4" r:id="rId3"/>
    <sheet name="プログラム用（copyして値のみ貼り付け）" sheetId="13" r:id="rId4"/>
  </sheets>
  <definedNames>
    <definedName name="_xlnm.Print_Area" localSheetId="2">'申込書（印刷して職印をもらう）'!$A$1:$J$47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4" l="1"/>
  <c r="D2" i="4"/>
  <c r="T3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" i="10"/>
  <c r="N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14" i="10"/>
  <c r="M4" i="10"/>
  <c r="F14" i="10" l="1"/>
  <c r="A34" i="10"/>
  <c r="O2" i="10"/>
  <c r="N12" i="10"/>
  <c r="N11" i="10"/>
  <c r="N10" i="10"/>
  <c r="N9" i="10"/>
  <c r="N8" i="10"/>
  <c r="N7" i="10"/>
  <c r="N6" i="10"/>
  <c r="N5" i="10"/>
  <c r="Q20" i="10"/>
  <c r="P19" i="10"/>
  <c r="O20" i="10"/>
  <c r="I3" i="13" l="1"/>
  <c r="B3" i="13"/>
  <c r="C9" i="13" s="1"/>
  <c r="H25" i="4"/>
  <c r="H23" i="4"/>
  <c r="H21" i="4"/>
  <c r="H19" i="4"/>
  <c r="H17" i="4"/>
  <c r="F25" i="4"/>
  <c r="F23" i="4"/>
  <c r="F21" i="4"/>
  <c r="F19" i="4"/>
  <c r="F17" i="4"/>
  <c r="H27" i="4"/>
  <c r="F27" i="4"/>
  <c r="H29" i="4"/>
  <c r="F29" i="4"/>
  <c r="H31" i="4"/>
  <c r="F31" i="4"/>
  <c r="H33" i="4"/>
  <c r="F33" i="4"/>
  <c r="F15" i="4"/>
  <c r="H15" i="4"/>
  <c r="J15" i="13" l="1"/>
  <c r="J13" i="13"/>
  <c r="J11" i="13"/>
  <c r="J9" i="13"/>
  <c r="J16" i="13"/>
  <c r="J14" i="13"/>
  <c r="J12" i="13"/>
  <c r="M12" i="13" s="1"/>
  <c r="J10" i="13"/>
  <c r="J8" i="13"/>
  <c r="C17" i="13"/>
  <c r="F17" i="13" s="1"/>
  <c r="F9" i="13"/>
  <c r="C16" i="13"/>
  <c r="F16" i="13" s="1"/>
  <c r="C14" i="13"/>
  <c r="F14" i="13" s="1"/>
  <c r="H2" i="4" l="1"/>
  <c r="M11" i="10"/>
  <c r="M3" i="10" l="1"/>
  <c r="I6" i="13" l="1"/>
  <c r="K19" i="10"/>
  <c r="C8" i="4" s="1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14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C25" i="13"/>
  <c r="D25" i="13" s="1"/>
  <c r="B6" i="13"/>
  <c r="G45" i="4"/>
  <c r="B40" i="4"/>
  <c r="P20" i="10"/>
  <c r="C17" i="4" s="1"/>
  <c r="P21" i="10"/>
  <c r="C19" i="4" s="1"/>
  <c r="P22" i="10"/>
  <c r="C21" i="4" s="1"/>
  <c r="P23" i="10"/>
  <c r="C23" i="4" s="1"/>
  <c r="P24" i="10"/>
  <c r="C25" i="4" s="1"/>
  <c r="P25" i="10"/>
  <c r="C27" i="4" s="1"/>
  <c r="P26" i="10"/>
  <c r="C29" i="4" s="1"/>
  <c r="P27" i="10"/>
  <c r="C31" i="4" s="1"/>
  <c r="P28" i="10"/>
  <c r="C33" i="4" s="1"/>
  <c r="C15" i="4"/>
  <c r="Q19" i="10"/>
  <c r="E16" i="4" s="1"/>
  <c r="E18" i="4"/>
  <c r="Q21" i="10"/>
  <c r="E20" i="4" s="1"/>
  <c r="Q22" i="10"/>
  <c r="E22" i="4" s="1"/>
  <c r="Q23" i="10"/>
  <c r="E24" i="4" s="1"/>
  <c r="Q24" i="10"/>
  <c r="E26" i="4" s="1"/>
  <c r="Q25" i="10"/>
  <c r="E28" i="4" s="1"/>
  <c r="Q26" i="10"/>
  <c r="E30" i="4" s="1"/>
  <c r="Q27" i="10"/>
  <c r="E32" i="4" s="1"/>
  <c r="Q28" i="10"/>
  <c r="E34" i="4" s="1"/>
  <c r="O19" i="10"/>
  <c r="C16" i="4" s="1"/>
  <c r="L20" i="10"/>
  <c r="E9" i="4" s="1"/>
  <c r="L21" i="10"/>
  <c r="E10" i="4" s="1"/>
  <c r="L22" i="10"/>
  <c r="E11" i="4" s="1"/>
  <c r="L23" i="10"/>
  <c r="E12" i="4" s="1"/>
  <c r="L24" i="10"/>
  <c r="I8" i="4" s="1"/>
  <c r="L25" i="10"/>
  <c r="I9" i="4" s="1"/>
  <c r="L26" i="10"/>
  <c r="I10" i="4" s="1"/>
  <c r="L27" i="10"/>
  <c r="I11" i="4" s="1"/>
  <c r="L28" i="10"/>
  <c r="I12" i="4" s="1"/>
  <c r="L19" i="10"/>
  <c r="E8" i="4" s="1"/>
  <c r="H6" i="4"/>
  <c r="D6" i="4"/>
  <c r="D3" i="4"/>
  <c r="B1" i="4"/>
  <c r="H3" i="4"/>
  <c r="F24" i="10"/>
  <c r="F25" i="10"/>
  <c r="F26" i="10"/>
  <c r="F27" i="10"/>
  <c r="F28" i="10"/>
  <c r="F29" i="10"/>
  <c r="F30" i="10"/>
  <c r="F31" i="10"/>
  <c r="F32" i="10"/>
  <c r="F33" i="10"/>
  <c r="C18" i="4"/>
  <c r="O21" i="10"/>
  <c r="C20" i="4" s="1"/>
  <c r="O22" i="10"/>
  <c r="C22" i="4" s="1"/>
  <c r="O23" i="10"/>
  <c r="C24" i="4" s="1"/>
  <c r="O24" i="10"/>
  <c r="C26" i="4" s="1"/>
  <c r="O25" i="10"/>
  <c r="C28" i="4" s="1"/>
  <c r="O26" i="10"/>
  <c r="C30" i="4" s="1"/>
  <c r="O27" i="10"/>
  <c r="C32" i="4" s="1"/>
  <c r="O28" i="10"/>
  <c r="C34" i="4" s="1"/>
  <c r="K20" i="10"/>
  <c r="C9" i="4" s="1"/>
  <c r="K21" i="10"/>
  <c r="C10" i="4" s="1"/>
  <c r="K22" i="10"/>
  <c r="C11" i="4" s="1"/>
  <c r="K23" i="10"/>
  <c r="C12" i="4" s="1"/>
  <c r="K24" i="10"/>
  <c r="G8" i="4" s="1"/>
  <c r="K25" i="10"/>
  <c r="G9" i="4" s="1"/>
  <c r="K26" i="10"/>
  <c r="G10" i="4" s="1"/>
  <c r="K27" i="10"/>
  <c r="G11" i="4" s="1"/>
  <c r="K28" i="10"/>
  <c r="G12" i="4" s="1"/>
  <c r="M7" i="10"/>
  <c r="M8" i="10"/>
  <c r="M9" i="10"/>
  <c r="M10" i="10"/>
  <c r="M12" i="10"/>
  <c r="M5" i="10"/>
  <c r="M6" i="10"/>
  <c r="M2" i="10"/>
  <c r="J37" i="13" l="1"/>
  <c r="J35" i="13"/>
  <c r="J33" i="13"/>
  <c r="J31" i="13"/>
  <c r="J29" i="13"/>
  <c r="J27" i="13"/>
  <c r="J25" i="13"/>
  <c r="J23" i="13"/>
  <c r="J21" i="13"/>
  <c r="J38" i="13"/>
  <c r="J36" i="13"/>
  <c r="J34" i="13"/>
  <c r="J32" i="13"/>
  <c r="J30" i="13"/>
  <c r="J28" i="13"/>
  <c r="J26" i="13"/>
  <c r="J24" i="13"/>
  <c r="J22" i="13"/>
  <c r="J20" i="13"/>
  <c r="M8" i="13"/>
  <c r="M9" i="13"/>
  <c r="M16" i="13"/>
  <c r="M14" i="13"/>
  <c r="M10" i="13"/>
  <c r="J7" i="13"/>
  <c r="M15" i="13"/>
  <c r="M13" i="13"/>
  <c r="M11" i="13"/>
  <c r="C20" i="13"/>
  <c r="D20" i="13" s="1"/>
  <c r="C8" i="13"/>
  <c r="C7" i="13"/>
  <c r="C10" i="13"/>
  <c r="F10" i="13" s="1"/>
  <c r="C21" i="13"/>
  <c r="D21" i="13" s="1"/>
  <c r="C36" i="13"/>
  <c r="F36" i="13" s="1"/>
  <c r="C29" i="13"/>
  <c r="D29" i="13" s="1"/>
  <c r="C32" i="13"/>
  <c r="F32" i="13" s="1"/>
  <c r="C28" i="13"/>
  <c r="C31" i="13"/>
  <c r="F25" i="13"/>
  <c r="C27" i="13"/>
  <c r="C23" i="13"/>
  <c r="C38" i="13"/>
  <c r="C34" i="13"/>
  <c r="C30" i="13"/>
  <c r="E25" i="13"/>
  <c r="C12" i="13"/>
  <c r="F12" i="13" s="1"/>
  <c r="C24" i="13"/>
  <c r="C39" i="13"/>
  <c r="C35" i="13"/>
  <c r="C15" i="13"/>
  <c r="F15" i="13" s="1"/>
  <c r="C13" i="13"/>
  <c r="F13" i="13" s="1"/>
  <c r="C11" i="13"/>
  <c r="F11" i="13" s="1"/>
  <c r="C26" i="13"/>
  <c r="C22" i="13"/>
  <c r="E22" i="13" s="1"/>
  <c r="C37" i="13"/>
  <c r="C33" i="13"/>
  <c r="F8" i="13"/>
  <c r="E8" i="13"/>
  <c r="M22" i="13" l="1"/>
  <c r="K22" i="13"/>
  <c r="L22" i="13"/>
  <c r="M26" i="13"/>
  <c r="K26" i="13"/>
  <c r="L26" i="13"/>
  <c r="M30" i="13"/>
  <c r="K30" i="13"/>
  <c r="L30" i="13"/>
  <c r="M34" i="13"/>
  <c r="K34" i="13"/>
  <c r="L34" i="13"/>
  <c r="M38" i="13"/>
  <c r="K38" i="13"/>
  <c r="L38" i="13"/>
  <c r="L23" i="13"/>
  <c r="M23" i="13"/>
  <c r="K23" i="13"/>
  <c r="L27" i="13"/>
  <c r="M27" i="13"/>
  <c r="K27" i="13"/>
  <c r="L31" i="13"/>
  <c r="M31" i="13"/>
  <c r="K31" i="13"/>
  <c r="L35" i="13"/>
  <c r="M35" i="13"/>
  <c r="K35" i="13"/>
  <c r="M20" i="13"/>
  <c r="K20" i="13"/>
  <c r="L20" i="13"/>
  <c r="M24" i="13"/>
  <c r="K24" i="13"/>
  <c r="L24" i="13"/>
  <c r="M28" i="13"/>
  <c r="K28" i="13"/>
  <c r="L28" i="13"/>
  <c r="M32" i="13"/>
  <c r="K32" i="13"/>
  <c r="L32" i="13"/>
  <c r="M36" i="13"/>
  <c r="K36" i="13"/>
  <c r="L36" i="13"/>
  <c r="L21" i="13"/>
  <c r="M21" i="13"/>
  <c r="K21" i="13"/>
  <c r="L25" i="13"/>
  <c r="M25" i="13"/>
  <c r="K25" i="13"/>
  <c r="L29" i="13"/>
  <c r="M29" i="13"/>
  <c r="K29" i="13"/>
  <c r="L33" i="13"/>
  <c r="M33" i="13"/>
  <c r="K33" i="13"/>
  <c r="L37" i="13"/>
  <c r="M37" i="13"/>
  <c r="K37" i="13"/>
  <c r="E20" i="13"/>
  <c r="E36" i="13"/>
  <c r="F20" i="13"/>
  <c r="F29" i="13"/>
  <c r="E29" i="13"/>
  <c r="D36" i="13"/>
  <c r="E32" i="13"/>
  <c r="E21" i="13"/>
  <c r="F21" i="13"/>
  <c r="D32" i="13"/>
  <c r="F35" i="13"/>
  <c r="E35" i="13"/>
  <c r="D35" i="13"/>
  <c r="F38" i="13"/>
  <c r="D38" i="13"/>
  <c r="E38" i="13"/>
  <c r="D33" i="13"/>
  <c r="F33" i="13"/>
  <c r="E33" i="13"/>
  <c r="F23" i="13"/>
  <c r="E23" i="13"/>
  <c r="D23" i="13"/>
  <c r="F31" i="13"/>
  <c r="E31" i="13"/>
  <c r="D31" i="13"/>
  <c r="F26" i="13"/>
  <c r="D26" i="13"/>
  <c r="E26" i="13"/>
  <c r="F24" i="13"/>
  <c r="D24" i="13"/>
  <c r="E24" i="13"/>
  <c r="F30" i="13"/>
  <c r="D30" i="13"/>
  <c r="E30" i="13"/>
  <c r="D27" i="13"/>
  <c r="F27" i="13"/>
  <c r="E27" i="13"/>
  <c r="F28" i="13"/>
  <c r="E28" i="13"/>
  <c r="D28" i="13"/>
  <c r="D37" i="13"/>
  <c r="F37" i="13"/>
  <c r="E37" i="13"/>
  <c r="F22" i="13"/>
  <c r="D22" i="13"/>
  <c r="F34" i="13"/>
  <c r="E34" i="13"/>
  <c r="D34" i="13"/>
  <c r="E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syanh</author>
    <author>佐藤　遥香</author>
  </authors>
  <commentList>
    <comment ref="K2" authorId="0" shapeId="0" xr:uid="{596BC205-FC88-4571-9139-6EE0DD0CEC25}">
      <text>
        <r>
          <rPr>
            <b/>
            <sz val="9"/>
            <color indexed="81"/>
            <rFont val="MS P ゴシック"/>
            <family val="3"/>
            <charset val="128"/>
          </rPr>
          <t>スペースを入れ、
５文字になるように
調整してください。
ただし、６文字以上は
そのままでＯＫです</t>
        </r>
      </text>
    </comment>
    <comment ref="K3" authorId="1" shapeId="0" xr:uid="{14A51F17-C23F-4B11-99D6-7F36D91A2949}">
      <text>
        <r>
          <rPr>
            <b/>
            <sz val="9"/>
            <color indexed="81"/>
            <rFont val="MS P ゴシック"/>
            <family val="3"/>
            <charset val="128"/>
          </rPr>
          <t>団体コーチは
自動的に
個人コーチを
兼ねます</t>
        </r>
      </text>
    </comment>
    <comment ref="D8" authorId="0" shapeId="0" xr:uid="{61D82B68-65BD-494E-8E5A-75045D6E28AF}">
      <text>
        <r>
          <rPr>
            <b/>
            <sz val="9"/>
            <color indexed="81"/>
            <rFont val="MS P ゴシック"/>
            <family val="3"/>
            <charset val="128"/>
          </rPr>
          <t>スペースを入れ、
５文字になるように
調整してください。
ただし、６文字以上は
そのままでＯＫです</t>
        </r>
      </text>
    </comment>
    <comment ref="C14" authorId="0" shapeId="0" xr:uid="{92645FF5-0F45-44CF-A817-808ECA1BDC18}">
      <text>
        <r>
          <rPr>
            <b/>
            <sz val="9"/>
            <color indexed="81"/>
            <rFont val="MS P ゴシック"/>
            <family val="3"/>
            <charset val="128"/>
          </rPr>
          <t>スペースを入れ、
５文字になるように
調整してください。
ただし、６文字以上は
そのままでＯＫです</t>
        </r>
      </text>
    </comment>
    <comment ref="E14" authorId="0" shapeId="0" xr:uid="{7B247E6A-AC77-4418-B30D-E9FC6863D869}">
      <text>
        <r>
          <rPr>
            <b/>
            <sz val="9"/>
            <color indexed="81"/>
            <rFont val="MS P ゴシック"/>
            <family val="3"/>
            <charset val="128"/>
          </rPr>
          <t>数字のみ</t>
        </r>
      </text>
    </comment>
  </commentList>
</comments>
</file>

<file path=xl/sharedStrings.xml><?xml version="1.0" encoding="utf-8"?>
<sst xmlns="http://schemas.openxmlformats.org/spreadsheetml/2006/main" count="151" uniqueCount="90">
  <si>
    <t xml:space="preserve"> NO </t>
  </si>
  <si>
    <t xml:space="preserve">  選  手  氏  名    </t>
  </si>
  <si>
    <t>学校名</t>
    <rPh sb="0" eb="3">
      <t>ガッコウメイ</t>
    </rPh>
    <phoneticPr fontId="1"/>
  </si>
  <si>
    <t>学年</t>
    <rPh sb="0" eb="2">
      <t>ガクネン</t>
    </rPh>
    <phoneticPr fontId="1"/>
  </si>
  <si>
    <t>監督氏名</t>
    <phoneticPr fontId="1"/>
  </si>
  <si>
    <t>団  体  戦  選  手  名  簿</t>
    <phoneticPr fontId="1"/>
  </si>
  <si>
    <t>１</t>
    <phoneticPr fontId="1"/>
  </si>
  <si>
    <t>６</t>
    <phoneticPr fontId="1"/>
  </si>
  <si>
    <t>２</t>
    <phoneticPr fontId="1"/>
  </si>
  <si>
    <t>７</t>
    <phoneticPr fontId="1"/>
  </si>
  <si>
    <t>３</t>
    <phoneticPr fontId="1"/>
  </si>
  <si>
    <t>８</t>
    <phoneticPr fontId="1"/>
  </si>
  <si>
    <t>４</t>
    <phoneticPr fontId="1"/>
  </si>
  <si>
    <t>９</t>
    <phoneticPr fontId="1"/>
  </si>
  <si>
    <t>５</t>
    <phoneticPr fontId="1"/>
  </si>
  <si>
    <t>10</t>
    <phoneticPr fontId="1"/>
  </si>
  <si>
    <t>個  人  戦　選　手　名　簿</t>
    <phoneticPr fontId="1"/>
  </si>
  <si>
    <t>枠ＮＯ</t>
    <phoneticPr fontId="1"/>
  </si>
  <si>
    <t>ふりがな</t>
    <phoneticPr fontId="1"/>
  </si>
  <si>
    <t>１０</t>
    <phoneticPr fontId="1"/>
  </si>
  <si>
    <t>※団体欄の一番はじめにキャプテンを記入すること。書けない場合は個人戦の番号に丸を付けること。</t>
    <rPh sb="1" eb="3">
      <t>ダンタイ</t>
    </rPh>
    <rPh sb="3" eb="4">
      <t>ラン</t>
    </rPh>
    <rPh sb="5" eb="7">
      <t>イチバン</t>
    </rPh>
    <rPh sb="17" eb="19">
      <t>キニュウ</t>
    </rPh>
    <rPh sb="24" eb="25">
      <t>カ</t>
    </rPh>
    <rPh sb="28" eb="30">
      <t>バアイ</t>
    </rPh>
    <rPh sb="31" eb="34">
      <t>コジンセン</t>
    </rPh>
    <rPh sb="35" eb="37">
      <t>バンゴウ</t>
    </rPh>
    <rPh sb="38" eb="39">
      <t>マル</t>
    </rPh>
    <rPh sb="40" eb="41">
      <t>ツ</t>
    </rPh>
    <phoneticPr fontId="1"/>
  </si>
  <si>
    <t>※枠ＮＯには何も記入しないこと。</t>
    <rPh sb="8" eb="10">
      <t>キニュウ</t>
    </rPh>
    <phoneticPr fontId="1"/>
  </si>
  <si>
    <t>公印</t>
    <rPh sb="0" eb="2">
      <t>コウイン</t>
    </rPh>
    <phoneticPr fontId="1"/>
  </si>
  <si>
    <t>団体コーチ氏名</t>
    <rPh sb="0" eb="2">
      <t>ダンタイ</t>
    </rPh>
    <rPh sb="5" eb="7">
      <t>シメイ</t>
    </rPh>
    <phoneticPr fontId="1"/>
  </si>
  <si>
    <t>個人コ ー チ 氏 名</t>
    <rPh sb="0" eb="2">
      <t>コジン</t>
    </rPh>
    <rPh sb="8" eb="9">
      <t>シ</t>
    </rPh>
    <rPh sb="10" eb="11">
      <t>メイ</t>
    </rPh>
    <phoneticPr fontId="1"/>
  </si>
  <si>
    <t>※個人コーチの欄には、「団体コーチ以外で個人コーチに入る人」の名前を記入すること。</t>
    <rPh sb="1" eb="3">
      <t>コジン</t>
    </rPh>
    <rPh sb="7" eb="8">
      <t>ラン</t>
    </rPh>
    <rPh sb="12" eb="14">
      <t>ダンタイ</t>
    </rPh>
    <rPh sb="17" eb="19">
      <t>イガイ</t>
    </rPh>
    <rPh sb="20" eb="22">
      <t>コジン</t>
    </rPh>
    <rPh sb="26" eb="27">
      <t>ハイ</t>
    </rPh>
    <rPh sb="28" eb="29">
      <t>ヒト</t>
    </rPh>
    <rPh sb="31" eb="33">
      <t>ナマエ</t>
    </rPh>
    <rPh sb="34" eb="36">
      <t>キニュウ</t>
    </rPh>
    <phoneticPr fontId="1"/>
  </si>
  <si>
    <t>※個人戦は強い順に記入すること。　　※団体コーチは自動的に個人コーチとなります。</t>
    <rPh sb="25" eb="28">
      <t>ジドウテキ</t>
    </rPh>
    <rPh sb="29" eb="31">
      <t>コジン</t>
    </rPh>
    <phoneticPr fontId="1"/>
  </si>
  <si>
    <t>秋田市中学校体育連盟会長　様</t>
    <phoneticPr fontId="1"/>
  </si>
  <si>
    <t>大会名</t>
    <rPh sb="0" eb="3">
      <t>タイカイメイ</t>
    </rPh>
    <phoneticPr fontId="1"/>
  </si>
  <si>
    <t>性別</t>
    <rPh sb="0" eb="2">
      <t>セイベツ</t>
    </rPh>
    <phoneticPr fontId="1"/>
  </si>
  <si>
    <t>提出日</t>
    <rPh sb="0" eb="3">
      <t>テイシュツビ</t>
    </rPh>
    <phoneticPr fontId="1"/>
  </si>
  <si>
    <t>氏名</t>
    <rPh sb="0" eb="2">
      <t>シメイ</t>
    </rPh>
    <phoneticPr fontId="1"/>
  </si>
  <si>
    <t>監督氏名</t>
    <rPh sb="0" eb="4">
      <t>カントクシメイ</t>
    </rPh>
    <phoneticPr fontId="1"/>
  </si>
  <si>
    <t>団体コーチ氏名</t>
    <rPh sb="0" eb="2">
      <t>ダンタイ</t>
    </rPh>
    <rPh sb="5" eb="7">
      <t>シメイ</t>
    </rPh>
    <phoneticPr fontId="1"/>
  </si>
  <si>
    <t>個人コーチ氏名</t>
    <rPh sb="0" eb="2">
      <t>コジン</t>
    </rPh>
    <rPh sb="5" eb="7">
      <t>シメイ</t>
    </rPh>
    <phoneticPr fontId="1"/>
  </si>
  <si>
    <t>【プログラム記載用の選手名簿】</t>
    <rPh sb="6" eb="8">
      <t>キサイ</t>
    </rPh>
    <rPh sb="8" eb="9">
      <t>ヨウ</t>
    </rPh>
    <rPh sb="10" eb="12">
      <t>センシュ</t>
    </rPh>
    <rPh sb="12" eb="14">
      <t>メイボ</t>
    </rPh>
    <phoneticPr fontId="1"/>
  </si>
  <si>
    <t>【団体出場メンバー】</t>
    <rPh sb="1" eb="3">
      <t>ダンタイ</t>
    </rPh>
    <rPh sb="3" eb="5">
      <t>シュツジョウ</t>
    </rPh>
    <phoneticPr fontId="1"/>
  </si>
  <si>
    <t>【個人出場メンバー】</t>
    <rPh sb="1" eb="3">
      <t>コジン</t>
    </rPh>
    <rPh sb="3" eb="5">
      <t>シュツジョウ</t>
    </rPh>
    <phoneticPr fontId="1"/>
  </si>
  <si>
    <t>（例）「平手友梨奈」「鈴木　美愉」「原田　　葵」「五十嵐冬優花」</t>
    <rPh sb="1" eb="2">
      <t>レイ</t>
    </rPh>
    <rPh sb="4" eb="6">
      <t>ヒラテ</t>
    </rPh>
    <rPh sb="6" eb="9">
      <t>ユリナ</t>
    </rPh>
    <rPh sb="11" eb="13">
      <t>スズキ</t>
    </rPh>
    <rPh sb="14" eb="15">
      <t>ビ</t>
    </rPh>
    <rPh sb="15" eb="16">
      <t>ユ</t>
    </rPh>
    <rPh sb="18" eb="20">
      <t>ハラダ</t>
    </rPh>
    <rPh sb="22" eb="23">
      <t>アオイ</t>
    </rPh>
    <rPh sb="25" eb="28">
      <t>イガラシ</t>
    </rPh>
    <rPh sb="28" eb="29">
      <t>フユ</t>
    </rPh>
    <rPh sb="29" eb="30">
      <t>ヤサ</t>
    </rPh>
    <rPh sb="30" eb="31">
      <t>ハナ</t>
    </rPh>
    <phoneticPr fontId="1"/>
  </si>
  <si>
    <t>・氏名は５文字が基本です。６文字以上はそのままで構いません。</t>
    <rPh sb="1" eb="3">
      <t>シメイ</t>
    </rPh>
    <rPh sb="5" eb="7">
      <t>モジ</t>
    </rPh>
    <rPh sb="8" eb="10">
      <t>キホン</t>
    </rPh>
    <rPh sb="14" eb="16">
      <t>モジ</t>
    </rPh>
    <rPh sb="16" eb="18">
      <t>イジョウ</t>
    </rPh>
    <rPh sb="24" eb="25">
      <t>カマ</t>
    </rPh>
    <phoneticPr fontId="1"/>
  </si>
  <si>
    <t>・</t>
    <phoneticPr fontId="1"/>
  </si>
  <si>
    <t>このセルは選択肢があるので、選んでください。</t>
    <rPh sb="5" eb="8">
      <t>センタクシ</t>
    </rPh>
    <rPh sb="14" eb="15">
      <t>エラ</t>
    </rPh>
    <phoneticPr fontId="1"/>
  </si>
  <si>
    <t>このセルには入力をしてください。</t>
    <rPh sb="6" eb="8">
      <t>ニュウリョク</t>
    </rPh>
    <phoneticPr fontId="1"/>
  </si>
  <si>
    <t>・プログラムに載せるのは、団体もしくは個人に出場する選手です。</t>
    <rPh sb="7" eb="8">
      <t>ノ</t>
    </rPh>
    <rPh sb="13" eb="15">
      <t>ダンタイ</t>
    </rPh>
    <rPh sb="19" eb="21">
      <t>コジン</t>
    </rPh>
    <rPh sb="22" eb="24">
      <t>シュツジョウ</t>
    </rPh>
    <rPh sb="26" eb="28">
      <t>センシュ</t>
    </rPh>
    <phoneticPr fontId="1"/>
  </si>
  <si>
    <t>　部員全員ではないので、注意！</t>
    <rPh sb="1" eb="3">
      <t>ブイン</t>
    </rPh>
    <rPh sb="3" eb="5">
      <t>ゼンイン</t>
    </rPh>
    <rPh sb="12" eb="14">
      <t>チュウイ</t>
    </rPh>
    <phoneticPr fontId="1"/>
  </si>
  <si>
    <t>↓役職を選択してください</t>
    <rPh sb="1" eb="3">
      <t>ヤクショク</t>
    </rPh>
    <rPh sb="4" eb="6">
      <t>センタク</t>
    </rPh>
    <phoneticPr fontId="1"/>
  </si>
  <si>
    <t>団</t>
    <rPh sb="0" eb="1">
      <t>ダン</t>
    </rPh>
    <phoneticPr fontId="9"/>
  </si>
  <si>
    <t>個</t>
    <rPh sb="0" eb="1">
      <t>コ</t>
    </rPh>
    <phoneticPr fontId="9"/>
  </si>
  <si>
    <t>監</t>
    <rPh sb="0" eb="1">
      <t>カン</t>
    </rPh>
    <phoneticPr fontId="1"/>
  </si>
  <si>
    <t>コ</t>
    <phoneticPr fontId="1"/>
  </si>
  <si>
    <t>※団体コーチがいない場合</t>
    <rPh sb="1" eb="3">
      <t>ダンタイ</t>
    </rPh>
    <rPh sb="10" eb="12">
      <t>バアイ</t>
    </rPh>
    <phoneticPr fontId="1"/>
  </si>
  <si>
    <t>主</t>
    <rPh sb="0" eb="1">
      <t>シュ</t>
    </rPh>
    <phoneticPr fontId="1"/>
  </si>
  <si>
    <t>選</t>
    <rPh sb="0" eb="1">
      <t>セン</t>
    </rPh>
    <phoneticPr fontId="1"/>
  </si>
  <si>
    <t>令和６年</t>
    <rPh sb="0" eb="2">
      <t>レイワ</t>
    </rPh>
    <rPh sb="3" eb="4">
      <t>ネン</t>
    </rPh>
    <phoneticPr fontId="1"/>
  </si>
  <si>
    <t>※順序は
　問いません</t>
    <rPh sb="1" eb="3">
      <t>ジュンジョ</t>
    </rPh>
    <rPh sb="6" eb="7">
      <t>ト</t>
    </rPh>
    <phoneticPr fontId="1"/>
  </si>
  <si>
    <t>※強い順に！</t>
    <rPh sb="1" eb="2">
      <t>ツヨ</t>
    </rPh>
    <rPh sb="3" eb="4">
      <t>ジュン</t>
    </rPh>
    <phoneticPr fontId="1"/>
  </si>
  <si>
    <t>※団体コーチがいる場合</t>
    <rPh sb="1" eb="3">
      <t>ダンタイ</t>
    </rPh>
    <rPh sb="9" eb="11">
      <t>バアイ</t>
    </rPh>
    <phoneticPr fontId="1"/>
  </si>
  <si>
    <t>令和６年度 秋田市中学校秋季卓球大会</t>
    <rPh sb="0" eb="2">
      <t>レイワ</t>
    </rPh>
    <rPh sb="3" eb="5">
      <t>ネンド</t>
    </rPh>
    <rPh sb="6" eb="9">
      <t>アキタシ</t>
    </rPh>
    <rPh sb="9" eb="12">
      <t>チュウガッコウ</t>
    </rPh>
    <rPh sb="12" eb="13">
      <t>アキ</t>
    </rPh>
    <rPh sb="14" eb="18">
      <t>タッキュウタイカイ</t>
    </rPh>
    <phoneticPr fontId="1"/>
  </si>
  <si>
    <t>　上記の生徒は要項に照らし適格者であり、学校代表としてもふさわしく、また、保護者の同意を得ておりますので、大会への参加を申し込みいたします。</t>
    <phoneticPr fontId="1"/>
  </si>
  <si>
    <t>校長</t>
    <rPh sb="0" eb="2">
      <t>コウチョウ</t>
    </rPh>
    <phoneticPr fontId="1"/>
  </si>
  <si>
    <t>秋田市立</t>
    <rPh sb="0" eb="4">
      <t>アキタシリツ</t>
    </rPh>
    <phoneticPr fontId="1"/>
  </si>
  <si>
    <t>秋田東</t>
    <rPh sb="0" eb="3">
      <t>アキタヒガシ</t>
    </rPh>
    <phoneticPr fontId="1"/>
  </si>
  <si>
    <t>中学校</t>
    <rPh sb="0" eb="3">
      <t>チュウガッコウ</t>
    </rPh>
    <phoneticPr fontId="1"/>
  </si>
  <si>
    <t>秋田市立</t>
    <rPh sb="0" eb="2">
      <t>アキタ</t>
    </rPh>
    <rPh sb="2" eb="4">
      <t>シリツ</t>
    </rPh>
    <phoneticPr fontId="1"/>
  </si>
  <si>
    <t>秋田南</t>
    <rPh sb="0" eb="3">
      <t>アキタミナミ</t>
    </rPh>
    <phoneticPr fontId="1"/>
  </si>
  <si>
    <t>山王</t>
    <rPh sb="0" eb="2">
      <t>サンノウ</t>
    </rPh>
    <phoneticPr fontId="1"/>
  </si>
  <si>
    <t>土崎</t>
    <rPh sb="0" eb="2">
      <t>ツチザキ</t>
    </rPh>
    <phoneticPr fontId="1"/>
  </si>
  <si>
    <t>秋田西</t>
    <rPh sb="0" eb="3">
      <t>アキタニシ</t>
    </rPh>
    <phoneticPr fontId="1"/>
  </si>
  <si>
    <t>外旭川</t>
    <rPh sb="0" eb="3">
      <t>ソトアサヒカワ</t>
    </rPh>
    <phoneticPr fontId="1"/>
  </si>
  <si>
    <t>秋田北</t>
    <rPh sb="0" eb="3">
      <t>アキタキタ</t>
    </rPh>
    <phoneticPr fontId="1"/>
  </si>
  <si>
    <t>城南</t>
    <rPh sb="0" eb="2">
      <t>ジョウナン</t>
    </rPh>
    <phoneticPr fontId="1"/>
  </si>
  <si>
    <t>城東</t>
    <rPh sb="0" eb="2">
      <t>ジョウトウ</t>
    </rPh>
    <phoneticPr fontId="1"/>
  </si>
  <si>
    <t>泉</t>
    <rPh sb="0" eb="1">
      <t>イズミ</t>
    </rPh>
    <phoneticPr fontId="1"/>
  </si>
  <si>
    <t>将軍野</t>
    <rPh sb="0" eb="3">
      <t>ショウグンノ</t>
    </rPh>
    <phoneticPr fontId="1"/>
  </si>
  <si>
    <t>御野場</t>
    <rPh sb="0" eb="3">
      <t>オノバ</t>
    </rPh>
    <phoneticPr fontId="1"/>
  </si>
  <si>
    <t>勝平</t>
    <rPh sb="0" eb="2">
      <t>カツヒラ</t>
    </rPh>
    <phoneticPr fontId="1"/>
  </si>
  <si>
    <t>飯島</t>
    <rPh sb="0" eb="2">
      <t>イイジマ</t>
    </rPh>
    <phoneticPr fontId="1"/>
  </si>
  <si>
    <t>桜</t>
    <rPh sb="0" eb="1">
      <t>サクラ</t>
    </rPh>
    <phoneticPr fontId="1"/>
  </si>
  <si>
    <t>御所野学院</t>
    <rPh sb="0" eb="5">
      <t>ゴショノガクイン</t>
    </rPh>
    <phoneticPr fontId="1"/>
  </si>
  <si>
    <t>岩見山内</t>
    <rPh sb="0" eb="4">
      <t>イワミサンナイ</t>
    </rPh>
    <phoneticPr fontId="1"/>
  </si>
  <si>
    <t>河辺</t>
    <rPh sb="0" eb="2">
      <t>カワベ</t>
    </rPh>
    <phoneticPr fontId="1"/>
  </si>
  <si>
    <t>雄和</t>
    <rPh sb="0" eb="2">
      <t>ユウワ</t>
    </rPh>
    <phoneticPr fontId="1"/>
  </si>
  <si>
    <t>秋田大学教育文化学部</t>
    <rPh sb="0" eb="10">
      <t>アキタダイガクキョウイクブンカガクブ</t>
    </rPh>
    <phoneticPr fontId="1"/>
  </si>
  <si>
    <t>附属</t>
    <rPh sb="0" eb="2">
      <t>フゾク</t>
    </rPh>
    <phoneticPr fontId="1"/>
  </si>
  <si>
    <t>秋田県立</t>
    <rPh sb="0" eb="4">
      <t>アキタケンリツ</t>
    </rPh>
    <phoneticPr fontId="1"/>
  </si>
  <si>
    <t>秋田南高等学校</t>
    <rPh sb="0" eb="7">
      <t>アキタミナミコウトウガッコウ</t>
    </rPh>
    <phoneticPr fontId="1"/>
  </si>
  <si>
    <t>中等部</t>
    <rPh sb="0" eb="3">
      <t>チュウトウブ</t>
    </rPh>
    <phoneticPr fontId="1"/>
  </si>
  <si>
    <t>聴覚支援学校</t>
    <rPh sb="0" eb="4">
      <t>チョウカクシエン</t>
    </rPh>
    <rPh sb="4" eb="6">
      <t>ガッコウ</t>
    </rPh>
    <phoneticPr fontId="1"/>
  </si>
  <si>
    <t>校長氏名</t>
    <rPh sb="0" eb="2">
      <t>コウチョウ</t>
    </rPh>
    <rPh sb="2" eb="4">
      <t>シメイ</t>
    </rPh>
    <phoneticPr fontId="1"/>
  </si>
  <si>
    <t>学校名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</si>
</sst>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.4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0.45"/>
      <name val="ＭＳ ゴシック"/>
      <family val="3"/>
      <charset val="128"/>
    </font>
    <font>
      <sz val="12"/>
      <name val="ＭＳ 明朝"/>
      <family val="1"/>
      <charset val="128"/>
    </font>
    <font>
      <sz val="10.45"/>
      <name val="ＭＳ 明朝"/>
      <family val="1"/>
      <charset val="128"/>
    </font>
    <font>
      <b/>
      <sz val="10.45"/>
      <name val="ＭＳ 明朝"/>
      <family val="1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0.45"/>
      <color rgb="FF00B050"/>
      <name val="HGS創英角ﾎﾟｯﾌﾟ体"/>
      <family val="3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sz val="10.5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>
      <alignment vertical="center"/>
    </xf>
    <xf numFmtId="0" fontId="5" fillId="0" borderId="0"/>
    <xf numFmtId="0" fontId="5" fillId="0" borderId="0"/>
  </cellStyleXfs>
  <cellXfs count="110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7" xfId="0" applyFont="1" applyBorder="1"/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2" borderId="10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3" fillId="0" borderId="29" xfId="0" applyFont="1" applyBorder="1"/>
    <xf numFmtId="0" fontId="3" fillId="0" borderId="29" xfId="0" applyFont="1" applyBorder="1" applyAlignment="1">
      <alignment horizontal="center"/>
    </xf>
    <xf numFmtId="0" fontId="0" fillId="0" borderId="30" xfId="0" applyBorder="1"/>
    <xf numFmtId="0" fontId="0" fillId="0" borderId="0" xfId="0" applyAlignment="1">
      <alignment shrinkToFit="1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0" fillId="4" borderId="30" xfId="0" applyFill="1" applyBorder="1" applyAlignment="1">
      <alignment horizontal="left" vertical="center"/>
    </xf>
    <xf numFmtId="0" fontId="0" fillId="3" borderId="30" xfId="0" applyFill="1" applyBorder="1" applyAlignment="1">
      <alignment horizontal="left" vertical="center"/>
    </xf>
    <xf numFmtId="0" fontId="1" fillId="0" borderId="0" xfId="0" applyFont="1" applyAlignment="1">
      <alignment wrapText="1" shrinkToFit="1"/>
    </xf>
    <xf numFmtId="0" fontId="2" fillId="0" borderId="0" xfId="0" applyFont="1" applyAlignment="1">
      <alignment wrapText="1"/>
    </xf>
    <xf numFmtId="0" fontId="0" fillId="0" borderId="31" xfId="0" quotePrefix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shrinkToFit="1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right"/>
    </xf>
    <xf numFmtId="0" fontId="0" fillId="0" borderId="30" xfId="0" applyBorder="1" applyAlignment="1">
      <alignment horizontal="center"/>
    </xf>
    <xf numFmtId="0" fontId="8" fillId="5" borderId="29" xfId="0" applyFont="1" applyFill="1" applyBorder="1"/>
    <xf numFmtId="0" fontId="0" fillId="0" borderId="38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6" xfId="0" applyBorder="1" applyAlignment="1">
      <alignment horizontal="center"/>
    </xf>
    <xf numFmtId="0" fontId="2" fillId="0" borderId="37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16" fillId="0" borderId="35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4" fillId="0" borderId="37" xfId="0" applyFont="1" applyBorder="1" applyAlignment="1">
      <alignment horizontal="center" vertical="center" textRotation="255" wrapText="1" shrinkToFit="1"/>
    </xf>
    <xf numFmtId="0" fontId="15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25" xfId="0" applyFont="1" applyBorder="1" applyAlignment="1">
      <alignment horizontal="right"/>
    </xf>
    <xf numFmtId="0" fontId="3" fillId="0" borderId="24" xfId="0" applyFont="1" applyBorder="1"/>
    <xf numFmtId="0" fontId="3" fillId="0" borderId="26" xfId="0" applyFont="1" applyBorder="1"/>
    <xf numFmtId="0" fontId="3" fillId="0" borderId="1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2" xfId="0" applyFont="1" applyBorder="1" applyAlignment="1">
      <alignment wrapText="1"/>
    </xf>
    <xf numFmtId="0" fontId="3" fillId="0" borderId="22" xfId="0" applyFont="1" applyBorder="1"/>
    <xf numFmtId="0" fontId="0" fillId="0" borderId="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9" fontId="0" fillId="0" borderId="19" xfId="1" applyFont="1" applyBorder="1" applyAlignment="1">
      <alignment horizontal="center" vertical="center" shrinkToFit="1"/>
    </xf>
    <xf numFmtId="9" fontId="0" fillId="0" borderId="15" xfId="1" applyFont="1" applyBorder="1" applyAlignment="1">
      <alignment horizontal="center" vertical="center" shrinkToFit="1"/>
    </xf>
    <xf numFmtId="9" fontId="0" fillId="0" borderId="8" xfId="1" applyFont="1" applyBorder="1" applyAlignment="1">
      <alignment horizontal="center" vertical="center"/>
    </xf>
    <xf numFmtId="9" fontId="0" fillId="0" borderId="19" xfId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9" xfId="0" applyFont="1" applyBorder="1" applyAlignment="1">
      <alignment horizontal="right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 xr:uid="{00000000-0005-0000-0000-000002000000}"/>
    <cellStyle name="標準 2 2" xfId="3" xr:uid="{00000000-0005-0000-0000-000003000000}"/>
  </cellStyles>
  <dxfs count="11">
    <dxf>
      <fill>
        <patternFill>
          <bgColor theme="9" tint="0.59996337778862885"/>
        </patternFill>
      </fill>
    </dxf>
    <dxf>
      <fill>
        <patternFill>
          <bgColor rgb="FFFF7D7D"/>
        </patternFill>
      </fill>
    </dxf>
    <dxf>
      <fill>
        <patternFill>
          <bgColor theme="8" tint="0.79998168889431442"/>
        </patternFill>
      </fill>
    </dxf>
    <dxf>
      <fill>
        <patternFill>
          <bgColor rgb="FFFF7D7D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436245</xdr:colOff>
      <xdr:row>9</xdr:row>
      <xdr:rowOff>167640</xdr:rowOff>
    </xdr:from>
    <xdr:to>
      <xdr:col>5</xdr:col>
      <xdr:colOff>659130</xdr:colOff>
      <xdr:row>12</xdr:row>
      <xdr:rowOff>53340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6A5EEBF7-347C-49D8-AEAD-6C7416F03983}"/>
            </a:ext>
          </a:extLst>
        </xdr:cNvPr>
        <xdr:cNvSpPr/>
      </xdr:nvSpPr>
      <xdr:spPr>
        <a:xfrm>
          <a:off x="2131695" y="2225040"/>
          <a:ext cx="2251710" cy="571500"/>
        </a:xfrm>
        <a:prstGeom prst="wedgeRectCallout">
          <a:avLst>
            <a:gd name="adj1" fmla="val -56457"/>
            <a:gd name="adj2" fmla="val 3137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上から順に</a:t>
          </a:r>
          <a:endParaRPr kumimoji="1" lang="en-US" altLang="ja-JP" sz="900"/>
        </a:p>
        <a:p>
          <a:pPr algn="l"/>
          <a:r>
            <a:rPr kumimoji="1" lang="ja-JP" altLang="en-US" sz="900"/>
            <a:t>①主将　②</a:t>
          </a:r>
          <a:r>
            <a:rPr kumimoji="1" lang="en-US" altLang="ja-JP" sz="900"/>
            <a:t>(</a:t>
          </a:r>
          <a:r>
            <a:rPr kumimoji="1" lang="ja-JP" altLang="en-US" sz="900"/>
            <a:t>いるならば</a:t>
          </a:r>
          <a:r>
            <a:rPr kumimoji="1" lang="en-US" altLang="ja-JP" sz="900"/>
            <a:t>)</a:t>
          </a:r>
          <a:r>
            <a:rPr kumimoji="1" lang="ja-JP" altLang="en-US" sz="900"/>
            <a:t>副主将　③学年</a:t>
          </a:r>
          <a:endParaRPr kumimoji="1" lang="en-US" altLang="ja-JP" sz="900"/>
        </a:p>
        <a:p>
          <a:pPr algn="l"/>
          <a:r>
            <a:rPr kumimoji="1" lang="ja-JP" altLang="en-US" sz="900"/>
            <a:t>学年内は</a:t>
          </a:r>
          <a:r>
            <a:rPr kumimoji="1" lang="en-US" altLang="ja-JP" sz="900"/>
            <a:t>50</a:t>
          </a:r>
          <a:r>
            <a:rPr kumimoji="1" lang="ja-JP" altLang="en-US" sz="900"/>
            <a:t>音順や実力順など</a:t>
          </a:r>
          <a:r>
            <a:rPr kumimoji="1" lang="en-US" altLang="ja-JP" sz="900"/>
            <a:t>…</a:t>
          </a:r>
        </a:p>
      </xdr:txBody>
    </xdr:sp>
    <xdr:clientData/>
  </xdr:twoCellAnchor>
  <xdr:twoCellAnchor>
    <xdr:from>
      <xdr:col>15</xdr:col>
      <xdr:colOff>68581</xdr:colOff>
      <xdr:row>6</xdr:row>
      <xdr:rowOff>43815</xdr:rowOff>
    </xdr:from>
    <xdr:to>
      <xdr:col>16</xdr:col>
      <xdr:colOff>333375</xdr:colOff>
      <xdr:row>8</xdr:row>
      <xdr:rowOff>158115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770E86A5-B6CE-4CC7-8342-C3159A10AB1F}"/>
            </a:ext>
          </a:extLst>
        </xdr:cNvPr>
        <xdr:cNvSpPr/>
      </xdr:nvSpPr>
      <xdr:spPr>
        <a:xfrm>
          <a:off x="10469881" y="1415415"/>
          <a:ext cx="1388744" cy="571500"/>
        </a:xfrm>
        <a:prstGeom prst="wedgeRectCallout">
          <a:avLst>
            <a:gd name="adj1" fmla="val -57870"/>
            <a:gd name="adj2" fmla="val -38690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もし、表示が出ても、</a:t>
          </a:r>
          <a:endParaRPr kumimoji="1" lang="en-US" altLang="ja-JP" sz="900"/>
        </a:p>
        <a:p>
          <a:pPr algn="l"/>
          <a:r>
            <a:rPr kumimoji="1" lang="ja-JP" altLang="en-US" sz="900"/>
            <a:t>選手名簿を入力すれば</a:t>
          </a:r>
          <a:endParaRPr kumimoji="1" lang="en-US" altLang="ja-JP" sz="900"/>
        </a:p>
        <a:p>
          <a:pPr algn="l"/>
          <a:r>
            <a:rPr kumimoji="1" lang="ja-JP" altLang="en-US" sz="900"/>
            <a:t>消える可能性があります。</a:t>
          </a:r>
        </a:p>
      </xdr:txBody>
    </xdr:sp>
    <xdr:clientData/>
  </xdr:twoCellAnchor>
  <xdr:twoCellAnchor>
    <xdr:from>
      <xdr:col>8</xdr:col>
      <xdr:colOff>38100</xdr:colOff>
      <xdr:row>15</xdr:row>
      <xdr:rowOff>66675</xdr:rowOff>
    </xdr:from>
    <xdr:to>
      <xdr:col>10</xdr:col>
      <xdr:colOff>390525</xdr:colOff>
      <xdr:row>17</xdr:row>
      <xdr:rowOff>20955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A43532F9-EF78-41A2-B047-7AF5906B03C2}"/>
            </a:ext>
          </a:extLst>
        </xdr:cNvPr>
        <xdr:cNvSpPr/>
      </xdr:nvSpPr>
      <xdr:spPr>
        <a:xfrm>
          <a:off x="4838700" y="3495675"/>
          <a:ext cx="1371600" cy="411480"/>
        </a:xfrm>
        <a:prstGeom prst="wedgeRectCallout">
          <a:avLst>
            <a:gd name="adj1" fmla="val -2372"/>
            <a:gd name="adj2" fmla="val 1186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左の選手名簿を見て、</a:t>
          </a:r>
          <a:endParaRPr kumimoji="1" lang="en-US" altLang="ja-JP" sz="900"/>
        </a:p>
        <a:p>
          <a:pPr algn="l"/>
          <a:r>
            <a:rPr kumimoji="1" lang="ja-JP" altLang="en-US" sz="900"/>
            <a:t>番号を入力してください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2172A-3AF8-474D-9E09-8B02D71EB080}">
  <sheetPr>
    <tabColor rgb="FFFFFF00"/>
  </sheetPr>
  <dimension ref="B2:D9"/>
  <sheetViews>
    <sheetView workbookViewId="0">
      <selection activeCell="B9" sqref="B9"/>
    </sheetView>
  </sheetViews>
  <sheetFormatPr defaultColWidth="8.85546875" defaultRowHeight="18" customHeight="1"/>
  <cols>
    <col min="1" max="1" width="8.85546875" style="39"/>
    <col min="2" max="2" width="3.5703125" style="39" bestFit="1" customWidth="1"/>
    <col min="3" max="16384" width="8.85546875" style="39"/>
  </cols>
  <sheetData>
    <row r="2" spans="2:4" ht="18" customHeight="1">
      <c r="B2" s="39" t="s">
        <v>39</v>
      </c>
    </row>
    <row r="3" spans="2:4" ht="18" customHeight="1">
      <c r="B3" s="39" t="s">
        <v>38</v>
      </c>
    </row>
    <row r="5" spans="2:4" ht="18" customHeight="1">
      <c r="B5" s="39" t="s">
        <v>40</v>
      </c>
      <c r="C5" s="40"/>
      <c r="D5" s="39" t="s">
        <v>42</v>
      </c>
    </row>
    <row r="6" spans="2:4" ht="18" customHeight="1">
      <c r="B6" s="39" t="s">
        <v>40</v>
      </c>
      <c r="C6" s="41"/>
      <c r="D6" s="39" t="s">
        <v>41</v>
      </c>
    </row>
    <row r="8" spans="2:4" ht="18" customHeight="1">
      <c r="B8" s="39" t="s">
        <v>43</v>
      </c>
    </row>
    <row r="9" spans="2:4" ht="18" customHeight="1">
      <c r="B9" s="39" t="s">
        <v>44</v>
      </c>
    </row>
  </sheetData>
  <sheetProtection sheet="1" objects="1" scenarios="1"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0A9EE-FE38-4799-B325-0602205D1C21}">
  <sheetPr>
    <tabColor rgb="FFFFFF00"/>
  </sheetPr>
  <dimension ref="A1:W34"/>
  <sheetViews>
    <sheetView topLeftCell="B16" zoomScaleNormal="100" workbookViewId="0">
      <selection activeCell="L14" sqref="L14"/>
    </sheetView>
  </sheetViews>
  <sheetFormatPr defaultRowHeight="18.600000000000001" customHeight="1"/>
  <cols>
    <col min="1" max="1" width="0" hidden="1" customWidth="1"/>
    <col min="2" max="2" width="6.28515625" customWidth="1"/>
    <col min="3" max="3" width="19.140625" customWidth="1"/>
    <col min="4" max="4" width="16.5703125" customWidth="1"/>
    <col min="5" max="6" width="13.85546875" customWidth="1"/>
    <col min="7" max="8" width="1.140625" customWidth="1"/>
    <col min="9" max="9" width="10.28515625" customWidth="1"/>
    <col min="10" max="10" width="5" customWidth="1"/>
    <col min="11" max="11" width="22.140625" customWidth="1"/>
    <col min="12" max="12" width="7.85546875" customWidth="1"/>
    <col min="13" max="13" width="14.5703125" customWidth="1"/>
    <col min="14" max="14" width="5" customWidth="1"/>
    <col min="15" max="15" width="19.140625" customWidth="1"/>
    <col min="16" max="16" width="16.85546875" customWidth="1"/>
    <col min="17" max="17" width="7.7109375" customWidth="1"/>
    <col min="18" max="18" width="2.28515625" customWidth="1"/>
    <col min="20" max="20" width="34.42578125" hidden="1" customWidth="1"/>
    <col min="21" max="23" width="0" hidden="1" customWidth="1"/>
  </cols>
  <sheetData>
    <row r="1" spans="1:23" ht="18.600000000000001" customHeight="1">
      <c r="L1" t="s">
        <v>45</v>
      </c>
    </row>
    <row r="2" spans="1:23" ht="18.600000000000001" customHeight="1">
      <c r="J2" s="38" t="s">
        <v>32</v>
      </c>
      <c r="K2" s="36"/>
      <c r="L2" s="36"/>
      <c r="M2" s="42" t="str">
        <f>IF(K2="","",IF(LEN(K2)&lt;5,"氏名が５文字になるように調整すること",IF(LEN(K2)&gt;5,"可能ならば氏名を５文字にすること","")))</f>
        <v/>
      </c>
      <c r="O2" s="4" t="str">
        <f>IF(K2="","",IF(L2="","役職を選択してください！",""))</f>
        <v/>
      </c>
      <c r="T2" t="str">
        <f>U2&amp;V2&amp;W2</f>
        <v>秋田市立秋田東中学校</v>
      </c>
      <c r="U2" t="s">
        <v>60</v>
      </c>
      <c r="V2" t="s">
        <v>61</v>
      </c>
      <c r="W2" t="s">
        <v>62</v>
      </c>
    </row>
    <row r="3" spans="1:23" ht="18.600000000000001" customHeight="1">
      <c r="C3" s="38" t="s">
        <v>28</v>
      </c>
      <c r="D3" s="63" t="s">
        <v>57</v>
      </c>
      <c r="E3" s="64"/>
      <c r="F3" s="65"/>
      <c r="J3" s="38" t="s">
        <v>33</v>
      </c>
      <c r="K3" s="36"/>
      <c r="L3" s="36"/>
      <c r="M3" s="42" t="str">
        <f>IF(K3="","",IF(LEN(K3)&lt;5,"氏名が５文字になるように調整すること",IF(LEN(K3)&gt;5,"可能ならば氏名を５文字にすること","")))</f>
        <v/>
      </c>
      <c r="T3" t="str">
        <f t="shared" ref="T3:T23" si="0">U3&amp;V3&amp;W3</f>
        <v>秋田市立秋田南中学校</v>
      </c>
      <c r="U3" t="s">
        <v>63</v>
      </c>
      <c r="V3" t="s">
        <v>64</v>
      </c>
      <c r="W3" t="s">
        <v>62</v>
      </c>
    </row>
    <row r="4" spans="1:23" ht="18.600000000000001" customHeight="1">
      <c r="J4" s="38" t="s">
        <v>34</v>
      </c>
      <c r="K4" s="36"/>
      <c r="L4" s="36"/>
      <c r="M4" s="42" t="str">
        <f>IF(K4="","",IF(LEN(K4)&lt;5,"氏名が５文字になるように調整すること",IF(LEN(K4)&gt;5,"可能ならば氏名を５文字にすること","")))</f>
        <v/>
      </c>
      <c r="N4" s="72" t="str">
        <f>IF(K4="","",IF(K3=K4,"団体コーチと同じ名前を入力しないでください",""))</f>
        <v/>
      </c>
      <c r="O4" s="72"/>
      <c r="P4" s="72"/>
      <c r="T4" t="str">
        <f t="shared" si="0"/>
        <v>秋田市立山王中学校</v>
      </c>
      <c r="U4" t="s">
        <v>60</v>
      </c>
      <c r="V4" t="s">
        <v>65</v>
      </c>
      <c r="W4" t="s">
        <v>62</v>
      </c>
    </row>
    <row r="5" spans="1:23" ht="18.600000000000001" customHeight="1">
      <c r="C5" s="59"/>
      <c r="D5" s="58"/>
      <c r="E5" s="58"/>
      <c r="F5" s="58"/>
      <c r="K5" s="36"/>
      <c r="L5" s="36"/>
      <c r="M5" s="42" t="str">
        <f t="shared" ref="M5:M12" si="1">IF(K5="","",IF(LEN(K5)&lt;5,"氏名が５文字になるように調整すること",IF(LEN(K5)&gt;5,"可能ならば氏名を５文字にすること","")))</f>
        <v/>
      </c>
      <c r="N5" s="67" t="str">
        <f>IF(AND($K$3="",C15="",K5&lt;&gt;""),"個人コーチが多すぎます","")</f>
        <v/>
      </c>
      <c r="O5" s="67"/>
      <c r="T5" t="str">
        <f t="shared" si="0"/>
        <v>秋田市立土崎中学校</v>
      </c>
      <c r="U5" t="s">
        <v>63</v>
      </c>
      <c r="V5" t="s">
        <v>66</v>
      </c>
      <c r="W5" t="s">
        <v>62</v>
      </c>
    </row>
    <row r="6" spans="1:23" ht="18.600000000000001" customHeight="1">
      <c r="C6" s="38" t="s">
        <v>2</v>
      </c>
      <c r="D6" s="68"/>
      <c r="E6" s="69"/>
      <c r="F6" s="70"/>
      <c r="K6" s="36"/>
      <c r="L6" s="36"/>
      <c r="M6" s="42" t="str">
        <f t="shared" si="1"/>
        <v/>
      </c>
      <c r="N6" s="67" t="str">
        <f>IF(AND($K$3="",C16="",K6&lt;&gt;""),"個人コーチが多すぎます","")</f>
        <v/>
      </c>
      <c r="O6" s="67"/>
      <c r="T6" t="str">
        <f t="shared" si="0"/>
        <v>秋田市立秋田西中学校</v>
      </c>
      <c r="U6" t="s">
        <v>60</v>
      </c>
      <c r="V6" t="s">
        <v>67</v>
      </c>
      <c r="W6" t="s">
        <v>62</v>
      </c>
    </row>
    <row r="7" spans="1:23" ht="18.600000000000001" customHeight="1">
      <c r="C7" s="38" t="s">
        <v>29</v>
      </c>
      <c r="D7" s="62"/>
      <c r="K7" s="36"/>
      <c r="L7" s="36"/>
      <c r="M7" s="42" t="str">
        <f t="shared" si="1"/>
        <v/>
      </c>
      <c r="N7" s="67" t="str">
        <f>IF(AND($K$3="",C17="",K7&lt;&gt;""),"個人コーチが多すぎます","")</f>
        <v/>
      </c>
      <c r="O7" s="67"/>
      <c r="T7" t="str">
        <f t="shared" si="0"/>
        <v>秋田市立外旭川中学校</v>
      </c>
      <c r="U7" t="s">
        <v>63</v>
      </c>
      <c r="V7" t="s">
        <v>68</v>
      </c>
      <c r="W7" t="s">
        <v>62</v>
      </c>
    </row>
    <row r="8" spans="1:23" ht="18.600000000000001" customHeight="1">
      <c r="C8" s="38" t="s">
        <v>88</v>
      </c>
      <c r="D8" s="60"/>
      <c r="K8" s="36"/>
      <c r="L8" s="36"/>
      <c r="M8" s="42" t="str">
        <f t="shared" si="1"/>
        <v/>
      </c>
      <c r="N8" s="67" t="str">
        <f>IF(AND($K$3="",C18="",K8&lt;&gt;""),"個人コーチが多すぎます","")</f>
        <v/>
      </c>
      <c r="O8" s="67"/>
      <c r="T8" t="str">
        <f t="shared" si="0"/>
        <v>秋田市立秋田北中学校</v>
      </c>
      <c r="U8" t="s">
        <v>60</v>
      </c>
      <c r="V8" t="s">
        <v>69</v>
      </c>
      <c r="W8" t="s">
        <v>62</v>
      </c>
    </row>
    <row r="9" spans="1:23" ht="18.600000000000001" customHeight="1">
      <c r="C9" s="38" t="s">
        <v>30</v>
      </c>
      <c r="D9" s="58" t="s">
        <v>53</v>
      </c>
      <c r="E9" s="60"/>
      <c r="F9" s="60"/>
      <c r="K9" s="36"/>
      <c r="L9" s="36"/>
      <c r="M9" s="42" t="str">
        <f t="shared" si="1"/>
        <v/>
      </c>
      <c r="N9" s="67" t="str">
        <f>IF(AND($K$3="",C19="",K9&lt;&gt;""),"個人コーチが多すぎます",IF(AND($K$3&lt;&gt;"",C20="",K9&lt;&gt;""),"個人コーチが多すぎます",""))</f>
        <v/>
      </c>
      <c r="O9" s="67"/>
      <c r="T9" t="str">
        <f t="shared" si="0"/>
        <v>秋田市立城南中学校</v>
      </c>
      <c r="U9" t="s">
        <v>63</v>
      </c>
      <c r="V9" t="s">
        <v>70</v>
      </c>
      <c r="W9" t="s">
        <v>62</v>
      </c>
    </row>
    <row r="10" spans="1:23" ht="18.600000000000001" customHeight="1">
      <c r="K10" s="36"/>
      <c r="L10" s="36"/>
      <c r="M10" s="42" t="str">
        <f t="shared" si="1"/>
        <v/>
      </c>
      <c r="N10" s="67" t="str">
        <f>IF(AND($K$3="",C20="",K10&lt;&gt;""),"個人コーチが多すぎます",IF(AND($K$3&lt;&gt;"",C21="",K10&lt;&gt;""),"個人コーチが多すぎます",""))</f>
        <v/>
      </c>
      <c r="O10" s="67"/>
      <c r="T10" t="str">
        <f t="shared" si="0"/>
        <v>秋田市立城東中学校</v>
      </c>
      <c r="U10" t="s">
        <v>60</v>
      </c>
      <c r="V10" t="s">
        <v>71</v>
      </c>
      <c r="W10" t="s">
        <v>62</v>
      </c>
    </row>
    <row r="11" spans="1:23" ht="18.600000000000001" customHeight="1">
      <c r="K11" s="36"/>
      <c r="L11" s="36"/>
      <c r="M11" s="42" t="str">
        <f t="shared" ref="M11" si="2">IF(K11="","",IF(LEN(K11)&lt;5,"氏名が５文字になるように調整すること",IF(LEN(K11)&gt;5,"可能ならば氏名を５文字にすること","")))</f>
        <v/>
      </c>
      <c r="N11" s="67" t="str">
        <f>IF(AND($K$3="",C21="",K11&lt;&gt;""),"個人コーチが多すぎます",IF(AND($K$3&lt;&gt;"",C22="",K11&lt;&gt;""),"個人コーチが多すぎます",""))</f>
        <v/>
      </c>
      <c r="O11" s="67"/>
      <c r="T11" t="str">
        <f t="shared" si="0"/>
        <v>秋田市立泉中学校</v>
      </c>
      <c r="U11" t="s">
        <v>63</v>
      </c>
      <c r="V11" t="s">
        <v>72</v>
      </c>
      <c r="W11" t="s">
        <v>62</v>
      </c>
    </row>
    <row r="12" spans="1:23" ht="18.600000000000001" customHeight="1">
      <c r="B12" t="s">
        <v>35</v>
      </c>
      <c r="K12" s="36"/>
      <c r="L12" s="36"/>
      <c r="M12" s="42" t="str">
        <f t="shared" si="1"/>
        <v/>
      </c>
      <c r="N12" s="67" t="str">
        <f>IF(AND($K$3="",C22="",K12&lt;&gt;""),"個人コーチが多すぎます",IF(AND($K$3&lt;&gt;"",C23="",K12&lt;&gt;""),"個人コーチが多すぎます",""))</f>
        <v/>
      </c>
      <c r="O12" s="67"/>
      <c r="T12" t="str">
        <f t="shared" si="0"/>
        <v>秋田市立将軍野中学校</v>
      </c>
      <c r="U12" t="s">
        <v>60</v>
      </c>
      <c r="V12" t="s">
        <v>73</v>
      </c>
      <c r="W12" t="s">
        <v>62</v>
      </c>
    </row>
    <row r="13" spans="1:23" ht="18.600000000000001" customHeight="1">
      <c r="C13" t="s">
        <v>31</v>
      </c>
      <c r="D13" t="s">
        <v>18</v>
      </c>
      <c r="E13" t="s">
        <v>3</v>
      </c>
      <c r="I13" s="37"/>
      <c r="M13" s="42"/>
      <c r="O13" s="43"/>
      <c r="T13" t="str">
        <f t="shared" si="0"/>
        <v>秋田市立御野場中学校</v>
      </c>
      <c r="U13" t="s">
        <v>63</v>
      </c>
      <c r="V13" t="s">
        <v>74</v>
      </c>
      <c r="W13" t="s">
        <v>62</v>
      </c>
    </row>
    <row r="14" spans="1:23" ht="18.600000000000001" customHeight="1">
      <c r="A14">
        <f>LEN(C14)</f>
        <v>0</v>
      </c>
      <c r="B14">
        <v>1</v>
      </c>
      <c r="C14" s="46"/>
      <c r="D14" s="46"/>
      <c r="E14" s="36"/>
      <c r="F14" s="71" t="str">
        <f>IF(SUM(COUNTIF(A14:A33,3),COUNTIF(A14:A33,4))&lt;&gt;0,"氏名が４文字以下の選手がいます　　　調節してください",IF(SUM(COUNTIF(A14:A33,6),COUNTIF(A14:A33,7))&lt;&gt;0,"可能であれば　　　氏名を５文字に　　　調節すること",""))</f>
        <v/>
      </c>
      <c r="G14" s="42" t="str">
        <f t="shared" ref="G14:G33" si="3">IF(C14="","",IF(COUNTIF($J$19:$J$28,B14)=1,"○",""))</f>
        <v/>
      </c>
      <c r="H14" s="42" t="str">
        <f t="shared" ref="H14:H33" si="4">IF(C14="","",IF(COUNTIF($N$19:$N$28,B14)=1,"○",""))</f>
        <v/>
      </c>
      <c r="M14" s="42"/>
      <c r="O14" s="43"/>
      <c r="T14" t="str">
        <f t="shared" si="0"/>
        <v>秋田市立勝平中学校</v>
      </c>
      <c r="U14" t="s">
        <v>60</v>
      </c>
      <c r="V14" t="s">
        <v>75</v>
      </c>
      <c r="W14" t="s">
        <v>62</v>
      </c>
    </row>
    <row r="15" spans="1:23" ht="18.600000000000001" customHeight="1">
      <c r="A15">
        <f t="shared" ref="A15:A33" si="5">LEN(C15)</f>
        <v>0</v>
      </c>
      <c r="B15">
        <v>2</v>
      </c>
      <c r="C15" s="46"/>
      <c r="D15" s="46"/>
      <c r="E15" s="36"/>
      <c r="F15" s="71"/>
      <c r="G15" s="42" t="str">
        <f t="shared" si="3"/>
        <v/>
      </c>
      <c r="H15" s="42" t="str">
        <f t="shared" si="4"/>
        <v/>
      </c>
      <c r="T15" t="str">
        <f t="shared" si="0"/>
        <v>秋田市立飯島中学校</v>
      </c>
      <c r="U15" t="s">
        <v>63</v>
      </c>
      <c r="V15" t="s">
        <v>76</v>
      </c>
      <c r="W15" t="s">
        <v>62</v>
      </c>
    </row>
    <row r="16" spans="1:23" ht="18.600000000000001" customHeight="1">
      <c r="A16">
        <f t="shared" si="5"/>
        <v>0</v>
      </c>
      <c r="B16">
        <v>3</v>
      </c>
      <c r="C16" s="46"/>
      <c r="D16" s="46"/>
      <c r="E16" s="36"/>
      <c r="F16" s="71"/>
      <c r="G16" s="42" t="str">
        <f t="shared" si="3"/>
        <v/>
      </c>
      <c r="H16" s="42" t="str">
        <f t="shared" si="4"/>
        <v/>
      </c>
      <c r="M16" s="37"/>
      <c r="T16" t="str">
        <f t="shared" si="0"/>
        <v>秋田市立桜中学校</v>
      </c>
      <c r="U16" t="s">
        <v>60</v>
      </c>
      <c r="V16" t="s">
        <v>77</v>
      </c>
      <c r="W16" t="s">
        <v>62</v>
      </c>
    </row>
    <row r="17" spans="1:23" ht="18.600000000000001" customHeight="1">
      <c r="A17">
        <f t="shared" si="5"/>
        <v>0</v>
      </c>
      <c r="B17">
        <v>4</v>
      </c>
      <c r="C17" s="46"/>
      <c r="D17" s="46"/>
      <c r="E17" s="36"/>
      <c r="F17" s="71"/>
      <c r="G17" s="42" t="str">
        <f t="shared" si="3"/>
        <v/>
      </c>
      <c r="H17" s="42" t="str">
        <f t="shared" si="4"/>
        <v/>
      </c>
      <c r="T17" t="str">
        <f t="shared" si="0"/>
        <v>秋田市立御所野学院中学校</v>
      </c>
      <c r="U17" t="s">
        <v>63</v>
      </c>
      <c r="V17" t="s">
        <v>78</v>
      </c>
      <c r="W17" t="s">
        <v>62</v>
      </c>
    </row>
    <row r="18" spans="1:23" ht="18.600000000000001" customHeight="1">
      <c r="A18">
        <f t="shared" si="5"/>
        <v>0</v>
      </c>
      <c r="B18">
        <v>5</v>
      </c>
      <c r="C18" s="46"/>
      <c r="D18" s="46"/>
      <c r="E18" s="36"/>
      <c r="F18" s="71"/>
      <c r="G18" s="42" t="str">
        <f t="shared" si="3"/>
        <v/>
      </c>
      <c r="H18" s="42" t="str">
        <f t="shared" si="4"/>
        <v/>
      </c>
      <c r="J18" t="s">
        <v>36</v>
      </c>
      <c r="N18" t="s">
        <v>37</v>
      </c>
      <c r="P18" s="61" t="s">
        <v>55</v>
      </c>
      <c r="T18" t="str">
        <f t="shared" si="0"/>
        <v>秋田市立岩見山内中学校</v>
      </c>
      <c r="U18" t="s">
        <v>60</v>
      </c>
      <c r="V18" t="s">
        <v>79</v>
      </c>
      <c r="W18" t="s">
        <v>62</v>
      </c>
    </row>
    <row r="19" spans="1:23" ht="18.600000000000001" customHeight="1">
      <c r="A19">
        <f t="shared" si="5"/>
        <v>0</v>
      </c>
      <c r="B19">
        <v>6</v>
      </c>
      <c r="C19" s="46"/>
      <c r="D19" s="46"/>
      <c r="E19" s="36"/>
      <c r="F19" s="71"/>
      <c r="G19" s="42" t="str">
        <f t="shared" si="3"/>
        <v/>
      </c>
      <c r="H19" s="42" t="str">
        <f t="shared" si="4"/>
        <v/>
      </c>
      <c r="J19" s="36"/>
      <c r="K19" s="36" t="str">
        <f t="shared" ref="K19:K28" si="6">IF(J19="","",VLOOKUP(J19,$B$14:$E$33,2,FALSE))</f>
        <v/>
      </c>
      <c r="L19" s="36" t="str">
        <f t="shared" ref="L19:L28" si="7">IF(J19="","",VLOOKUP(J19,$B$14:$E$33,4,FALSE))</f>
        <v/>
      </c>
      <c r="M19" s="66" t="s">
        <v>54</v>
      </c>
      <c r="N19" s="36"/>
      <c r="O19" s="36" t="str">
        <f t="shared" ref="O19:O28" si="8">IF(N19="","",VLOOKUP(N19,$B$14:$E$33,2,FALSE))</f>
        <v/>
      </c>
      <c r="P19" s="46" t="str">
        <f>IF(N19="","",VLOOKUP(N19,$B$14:$E$33,3,FALSE))</f>
        <v/>
      </c>
      <c r="Q19" s="36" t="str">
        <f t="shared" ref="Q19:Q28" si="9">IF(N19="","",VLOOKUP(N19,$B$14:$E$33,4,FALSE))</f>
        <v/>
      </c>
      <c r="T19" t="str">
        <f t="shared" si="0"/>
        <v>秋田市立河辺中学校</v>
      </c>
      <c r="U19" t="s">
        <v>63</v>
      </c>
      <c r="V19" t="s">
        <v>80</v>
      </c>
      <c r="W19" t="s">
        <v>62</v>
      </c>
    </row>
    <row r="20" spans="1:23" ht="18.600000000000001" customHeight="1">
      <c r="A20">
        <f t="shared" si="5"/>
        <v>0</v>
      </c>
      <c r="B20">
        <v>7</v>
      </c>
      <c r="C20" s="46"/>
      <c r="D20" s="46"/>
      <c r="E20" s="36"/>
      <c r="F20" s="71"/>
      <c r="G20" s="42" t="str">
        <f t="shared" si="3"/>
        <v/>
      </c>
      <c r="H20" s="42" t="str">
        <f t="shared" si="4"/>
        <v/>
      </c>
      <c r="J20" s="36"/>
      <c r="K20" s="36" t="str">
        <f t="shared" si="6"/>
        <v/>
      </c>
      <c r="L20" s="36" t="str">
        <f t="shared" si="7"/>
        <v/>
      </c>
      <c r="M20" s="66"/>
      <c r="N20" s="36"/>
      <c r="O20" s="36" t="str">
        <f>IF(N20="","",VLOOKUP(N20,$B$14:$E$33,2,FALSE))</f>
        <v/>
      </c>
      <c r="P20" s="46" t="str">
        <f t="shared" ref="P20:P28" si="10">IF(N20="","",VLOOKUP(N20,$B$14:$E$33,3,FALSE))</f>
        <v/>
      </c>
      <c r="Q20" s="36" t="str">
        <f>IF(N20="","",VLOOKUP(N20,$B$14:$E$33,4,FALSE))</f>
        <v/>
      </c>
      <c r="T20" t="str">
        <f t="shared" si="0"/>
        <v>秋田市立雄和中学校</v>
      </c>
      <c r="U20" t="s">
        <v>60</v>
      </c>
      <c r="V20" t="s">
        <v>81</v>
      </c>
      <c r="W20" t="s">
        <v>62</v>
      </c>
    </row>
    <row r="21" spans="1:23" ht="18.600000000000001" customHeight="1">
      <c r="A21">
        <f t="shared" si="5"/>
        <v>0</v>
      </c>
      <c r="B21">
        <v>8</v>
      </c>
      <c r="C21" s="46"/>
      <c r="D21" s="46"/>
      <c r="E21" s="36"/>
      <c r="F21" s="71"/>
      <c r="G21" s="42" t="str">
        <f t="shared" si="3"/>
        <v/>
      </c>
      <c r="H21" s="42" t="str">
        <f t="shared" si="4"/>
        <v/>
      </c>
      <c r="J21" s="36"/>
      <c r="K21" s="36" t="str">
        <f t="shared" si="6"/>
        <v/>
      </c>
      <c r="L21" s="36" t="str">
        <f t="shared" si="7"/>
        <v/>
      </c>
      <c r="N21" s="36"/>
      <c r="O21" s="36" t="str">
        <f t="shared" si="8"/>
        <v/>
      </c>
      <c r="P21" s="46" t="str">
        <f t="shared" si="10"/>
        <v/>
      </c>
      <c r="Q21" s="36" t="str">
        <f t="shared" si="9"/>
        <v/>
      </c>
      <c r="T21" t="str">
        <f t="shared" si="0"/>
        <v>秋田大学教育文化学部附属中学校</v>
      </c>
      <c r="U21" t="s">
        <v>82</v>
      </c>
      <c r="V21" t="s">
        <v>83</v>
      </c>
      <c r="W21" t="s">
        <v>62</v>
      </c>
    </row>
    <row r="22" spans="1:23" ht="18.600000000000001" customHeight="1">
      <c r="A22">
        <f t="shared" si="5"/>
        <v>0</v>
      </c>
      <c r="B22">
        <v>9</v>
      </c>
      <c r="C22" s="46"/>
      <c r="D22" s="46"/>
      <c r="E22" s="36"/>
      <c r="F22" s="71"/>
      <c r="G22" s="42" t="str">
        <f t="shared" si="3"/>
        <v/>
      </c>
      <c r="H22" s="42" t="str">
        <f t="shared" si="4"/>
        <v/>
      </c>
      <c r="J22" s="36"/>
      <c r="K22" s="36" t="str">
        <f t="shared" si="6"/>
        <v/>
      </c>
      <c r="L22" s="36" t="str">
        <f t="shared" si="7"/>
        <v/>
      </c>
      <c r="N22" s="36"/>
      <c r="O22" s="36" t="str">
        <f t="shared" si="8"/>
        <v/>
      </c>
      <c r="P22" s="46" t="str">
        <f t="shared" si="10"/>
        <v/>
      </c>
      <c r="Q22" s="36" t="str">
        <f t="shared" si="9"/>
        <v/>
      </c>
      <c r="T22" t="str">
        <f t="shared" si="0"/>
        <v>秋田県立秋田南高等学校中等部</v>
      </c>
      <c r="U22" t="s">
        <v>84</v>
      </c>
      <c r="V22" t="s">
        <v>85</v>
      </c>
      <c r="W22" t="s">
        <v>86</v>
      </c>
    </row>
    <row r="23" spans="1:23" ht="18.600000000000001" customHeight="1">
      <c r="A23">
        <f t="shared" si="5"/>
        <v>0</v>
      </c>
      <c r="B23">
        <v>10</v>
      </c>
      <c r="C23" s="46"/>
      <c r="D23" s="46"/>
      <c r="E23" s="36"/>
      <c r="F23" s="71"/>
      <c r="G23" s="42" t="str">
        <f t="shared" si="3"/>
        <v/>
      </c>
      <c r="H23" s="42" t="str">
        <f t="shared" si="4"/>
        <v/>
      </c>
      <c r="J23" s="36"/>
      <c r="K23" s="36" t="str">
        <f t="shared" si="6"/>
        <v/>
      </c>
      <c r="L23" s="36" t="str">
        <f t="shared" si="7"/>
        <v/>
      </c>
      <c r="N23" s="36"/>
      <c r="O23" s="36" t="str">
        <f t="shared" si="8"/>
        <v/>
      </c>
      <c r="P23" s="46" t="str">
        <f t="shared" si="10"/>
        <v/>
      </c>
      <c r="Q23" s="36" t="str">
        <f t="shared" si="9"/>
        <v/>
      </c>
      <c r="T23" t="str">
        <f t="shared" si="0"/>
        <v>秋田県立聴覚支援学校中等部</v>
      </c>
      <c r="U23" t="s">
        <v>84</v>
      </c>
      <c r="V23" t="s">
        <v>87</v>
      </c>
      <c r="W23" t="s">
        <v>86</v>
      </c>
    </row>
    <row r="24" spans="1:23" ht="18.600000000000001" customHeight="1">
      <c r="A24">
        <f t="shared" si="5"/>
        <v>0</v>
      </c>
      <c r="B24">
        <v>11</v>
      </c>
      <c r="C24" s="46"/>
      <c r="D24" s="46"/>
      <c r="E24" s="36"/>
      <c r="F24" s="42" t="str">
        <f t="shared" ref="F24:F33" si="11">IF(C24="","",IF(LEN(C24)&lt;5,"氏名が５文字になるように調整すること",IF(LEN(C24)&gt;5,"可能ならば氏名を５文字にすること","")))</f>
        <v/>
      </c>
      <c r="G24" s="42" t="str">
        <f t="shared" si="3"/>
        <v/>
      </c>
      <c r="H24" s="42" t="str">
        <f t="shared" si="4"/>
        <v/>
      </c>
      <c r="J24" s="36"/>
      <c r="K24" s="36" t="str">
        <f t="shared" si="6"/>
        <v/>
      </c>
      <c r="L24" s="36" t="str">
        <f t="shared" si="7"/>
        <v/>
      </c>
      <c r="N24" s="36"/>
      <c r="O24" s="36" t="str">
        <f t="shared" si="8"/>
        <v/>
      </c>
      <c r="P24" s="46" t="str">
        <f t="shared" si="10"/>
        <v/>
      </c>
      <c r="Q24" s="36" t="str">
        <f t="shared" si="9"/>
        <v/>
      </c>
    </row>
    <row r="25" spans="1:23" ht="18.600000000000001" customHeight="1">
      <c r="A25">
        <f t="shared" si="5"/>
        <v>0</v>
      </c>
      <c r="B25">
        <v>12</v>
      </c>
      <c r="C25" s="46"/>
      <c r="D25" s="46"/>
      <c r="E25" s="36"/>
      <c r="F25" s="42" t="str">
        <f t="shared" si="11"/>
        <v/>
      </c>
      <c r="G25" s="42" t="str">
        <f t="shared" si="3"/>
        <v/>
      </c>
      <c r="H25" s="42" t="str">
        <f t="shared" si="4"/>
        <v/>
      </c>
      <c r="J25" s="36"/>
      <c r="K25" s="36" t="str">
        <f t="shared" si="6"/>
        <v/>
      </c>
      <c r="L25" s="36" t="str">
        <f t="shared" si="7"/>
        <v/>
      </c>
      <c r="N25" s="36"/>
      <c r="O25" s="36" t="str">
        <f t="shared" si="8"/>
        <v/>
      </c>
      <c r="P25" s="46" t="str">
        <f t="shared" si="10"/>
        <v/>
      </c>
      <c r="Q25" s="36" t="str">
        <f t="shared" si="9"/>
        <v/>
      </c>
    </row>
    <row r="26" spans="1:23" ht="18.600000000000001" customHeight="1">
      <c r="A26">
        <f t="shared" si="5"/>
        <v>0</v>
      </c>
      <c r="B26">
        <v>13</v>
      </c>
      <c r="C26" s="46"/>
      <c r="D26" s="46"/>
      <c r="E26" s="36"/>
      <c r="F26" s="42" t="str">
        <f t="shared" si="11"/>
        <v/>
      </c>
      <c r="G26" s="42" t="str">
        <f t="shared" si="3"/>
        <v/>
      </c>
      <c r="H26" s="42" t="str">
        <f t="shared" si="4"/>
        <v/>
      </c>
      <c r="J26" s="36"/>
      <c r="K26" s="36" t="str">
        <f t="shared" si="6"/>
        <v/>
      </c>
      <c r="L26" s="36" t="str">
        <f t="shared" si="7"/>
        <v/>
      </c>
      <c r="N26" s="36"/>
      <c r="O26" s="36" t="str">
        <f t="shared" si="8"/>
        <v/>
      </c>
      <c r="P26" s="46" t="str">
        <f t="shared" si="10"/>
        <v/>
      </c>
      <c r="Q26" s="36" t="str">
        <f t="shared" si="9"/>
        <v/>
      </c>
    </row>
    <row r="27" spans="1:23" ht="18.600000000000001" customHeight="1">
      <c r="A27">
        <f t="shared" si="5"/>
        <v>0</v>
      </c>
      <c r="B27">
        <v>14</v>
      </c>
      <c r="C27" s="46"/>
      <c r="D27" s="46"/>
      <c r="E27" s="36"/>
      <c r="F27" s="42" t="str">
        <f t="shared" si="11"/>
        <v/>
      </c>
      <c r="G27" s="42" t="str">
        <f t="shared" si="3"/>
        <v/>
      </c>
      <c r="H27" s="42" t="str">
        <f t="shared" si="4"/>
        <v/>
      </c>
      <c r="J27" s="36"/>
      <c r="K27" s="36" t="str">
        <f t="shared" si="6"/>
        <v/>
      </c>
      <c r="L27" s="36" t="str">
        <f t="shared" si="7"/>
        <v/>
      </c>
      <c r="N27" s="36"/>
      <c r="O27" s="36" t="str">
        <f t="shared" si="8"/>
        <v/>
      </c>
      <c r="P27" s="46" t="str">
        <f t="shared" si="10"/>
        <v/>
      </c>
      <c r="Q27" s="36" t="str">
        <f t="shared" si="9"/>
        <v/>
      </c>
    </row>
    <row r="28" spans="1:23" ht="18.600000000000001" customHeight="1">
      <c r="A28">
        <f t="shared" si="5"/>
        <v>0</v>
      </c>
      <c r="B28">
        <v>15</v>
      </c>
      <c r="C28" s="46"/>
      <c r="D28" s="46"/>
      <c r="E28" s="36"/>
      <c r="F28" s="42" t="str">
        <f t="shared" si="11"/>
        <v/>
      </c>
      <c r="G28" s="42" t="str">
        <f t="shared" si="3"/>
        <v/>
      </c>
      <c r="H28" s="42" t="str">
        <f t="shared" si="4"/>
        <v/>
      </c>
      <c r="J28" s="36"/>
      <c r="K28" s="36" t="str">
        <f t="shared" si="6"/>
        <v/>
      </c>
      <c r="L28" s="36" t="str">
        <f t="shared" si="7"/>
        <v/>
      </c>
      <c r="N28" s="36"/>
      <c r="O28" s="36" t="str">
        <f t="shared" si="8"/>
        <v/>
      </c>
      <c r="P28" s="46" t="str">
        <f t="shared" si="10"/>
        <v/>
      </c>
      <c r="Q28" s="36" t="str">
        <f t="shared" si="9"/>
        <v/>
      </c>
    </row>
    <row r="29" spans="1:23" ht="18.600000000000001" customHeight="1">
      <c r="A29">
        <f t="shared" si="5"/>
        <v>0</v>
      </c>
      <c r="B29">
        <v>16</v>
      </c>
      <c r="C29" s="46"/>
      <c r="D29" s="46"/>
      <c r="E29" s="36"/>
      <c r="F29" s="42" t="str">
        <f t="shared" si="11"/>
        <v/>
      </c>
      <c r="G29" s="42" t="str">
        <f t="shared" si="3"/>
        <v/>
      </c>
      <c r="H29" s="42" t="str">
        <f t="shared" si="4"/>
        <v/>
      </c>
    </row>
    <row r="30" spans="1:23" ht="18.600000000000001" customHeight="1">
      <c r="A30">
        <f t="shared" si="5"/>
        <v>0</v>
      </c>
      <c r="B30">
        <v>17</v>
      </c>
      <c r="C30" s="46"/>
      <c r="D30" s="46"/>
      <c r="E30" s="36"/>
      <c r="F30" s="42" t="str">
        <f t="shared" si="11"/>
        <v/>
      </c>
      <c r="G30" s="42" t="str">
        <f t="shared" si="3"/>
        <v/>
      </c>
      <c r="H30" s="42" t="str">
        <f t="shared" si="4"/>
        <v/>
      </c>
    </row>
    <row r="31" spans="1:23" ht="18.600000000000001" customHeight="1">
      <c r="A31">
        <f t="shared" si="5"/>
        <v>0</v>
      </c>
      <c r="B31">
        <v>18</v>
      </c>
      <c r="C31" s="46"/>
      <c r="D31" s="46"/>
      <c r="E31" s="36"/>
      <c r="F31" s="42" t="str">
        <f t="shared" si="11"/>
        <v/>
      </c>
      <c r="G31" s="42" t="str">
        <f t="shared" si="3"/>
        <v/>
      </c>
      <c r="H31" s="42" t="str">
        <f t="shared" si="4"/>
        <v/>
      </c>
    </row>
    <row r="32" spans="1:23" ht="18.600000000000001" customHeight="1">
      <c r="A32">
        <f t="shared" si="5"/>
        <v>0</v>
      </c>
      <c r="B32">
        <v>19</v>
      </c>
      <c r="C32" s="46"/>
      <c r="D32" s="46"/>
      <c r="E32" s="36"/>
      <c r="F32" s="42" t="str">
        <f t="shared" si="11"/>
        <v/>
      </c>
      <c r="G32" s="42" t="str">
        <f t="shared" si="3"/>
        <v/>
      </c>
      <c r="H32" s="42" t="str">
        <f t="shared" si="4"/>
        <v/>
      </c>
    </row>
    <row r="33" spans="1:8" ht="18.600000000000001" customHeight="1">
      <c r="A33">
        <f t="shared" si="5"/>
        <v>0</v>
      </c>
      <c r="B33">
        <v>20</v>
      </c>
      <c r="C33" s="46"/>
      <c r="D33" s="46"/>
      <c r="E33" s="36"/>
      <c r="F33" s="42" t="str">
        <f t="shared" si="11"/>
        <v/>
      </c>
      <c r="G33" s="42" t="str">
        <f t="shared" si="3"/>
        <v/>
      </c>
      <c r="H33" s="42" t="str">
        <f t="shared" si="4"/>
        <v/>
      </c>
    </row>
    <row r="34" spans="1:8" ht="18.600000000000001" customHeight="1">
      <c r="A34">
        <f>SUM(COUNTIF(A14:A33,3),COUNTIF(A14:A33,4),COUNTIF(A14:A33,6),COUNTIF(A14:A33,7))</f>
        <v>0</v>
      </c>
    </row>
  </sheetData>
  <sheetProtection sheet="1" objects="1" scenarios="1"/>
  <protectedRanges>
    <protectedRange sqref="D3" name="範囲1"/>
    <protectedRange sqref="D5:F5" name="範囲2"/>
    <protectedRange sqref="D7:D8" name="範囲3"/>
    <protectedRange sqref="E9:F9" name="範囲4"/>
    <protectedRange sqref="C14:E33" name="範囲5"/>
    <protectedRange sqref="K2:L12" name="範囲6"/>
    <protectedRange sqref="J19:J28" name="範囲7"/>
    <protectedRange sqref="N19:N28" name="範囲8"/>
  </protectedRanges>
  <mergeCells count="13">
    <mergeCell ref="D3:F3"/>
    <mergeCell ref="M19:M20"/>
    <mergeCell ref="N5:O5"/>
    <mergeCell ref="N6:O6"/>
    <mergeCell ref="N7:O7"/>
    <mergeCell ref="N8:O8"/>
    <mergeCell ref="N9:O9"/>
    <mergeCell ref="N10:O10"/>
    <mergeCell ref="N11:O11"/>
    <mergeCell ref="N12:O12"/>
    <mergeCell ref="D6:F6"/>
    <mergeCell ref="F14:F23"/>
    <mergeCell ref="N4:P4"/>
  </mergeCells>
  <phoneticPr fontId="1"/>
  <conditionalFormatting sqref="D6 D8 C14:E33 J19:J28 N19:N28">
    <cfRule type="containsBlanks" dxfId="10" priority="22">
      <formula>LEN(TRIM(C6))=0</formula>
    </cfRule>
  </conditionalFormatting>
  <conditionalFormatting sqref="F14">
    <cfRule type="expression" dxfId="9" priority="19">
      <formula>AND(LEN(C14)&gt;0,LEN(C14)&lt;&gt;5)</formula>
    </cfRule>
  </conditionalFormatting>
  <conditionalFormatting sqref="F14:F23">
    <cfRule type="expression" dxfId="8" priority="1">
      <formula>$A$34&lt;&gt;0</formula>
    </cfRule>
  </conditionalFormatting>
  <conditionalFormatting sqref="H14:H33">
    <cfRule type="expression" dxfId="7" priority="28">
      <formula>AND(LEN(D14)&gt;0,LEN(D14)&lt;5)</formula>
    </cfRule>
  </conditionalFormatting>
  <conditionalFormatting sqref="K2:K12">
    <cfRule type="containsBlanks" dxfId="6" priority="11">
      <formula>LEN(TRIM(K2))=0</formula>
    </cfRule>
  </conditionalFormatting>
  <conditionalFormatting sqref="L2:L12 D7 E9:F9">
    <cfRule type="containsBlanks" dxfId="5" priority="23">
      <formula>LEN(TRIM(D2))=0</formula>
    </cfRule>
  </conditionalFormatting>
  <conditionalFormatting sqref="M2:M12">
    <cfRule type="expression" dxfId="4" priority="16">
      <formula>AND(LEN(K2)&gt;0,LEN(K2)&lt;5)</formula>
    </cfRule>
  </conditionalFormatting>
  <conditionalFormatting sqref="N4">
    <cfRule type="notContainsBlanks" dxfId="3" priority="3">
      <formula>LEN(TRIM(N4))&gt;0</formula>
    </cfRule>
  </conditionalFormatting>
  <conditionalFormatting sqref="O2">
    <cfRule type="expression" dxfId="2" priority="2">
      <formula>AND($K$2&lt;&gt;"",$L$2="")</formula>
    </cfRule>
  </conditionalFormatting>
  <conditionalFormatting sqref="O13">
    <cfRule type="notContainsBlanks" dxfId="1" priority="29">
      <formula>LEN(TRIM(O13))&gt;0</formula>
    </cfRule>
  </conditionalFormatting>
  <dataValidations count="6">
    <dataValidation type="list" allowBlank="1" showInputMessage="1" showErrorMessage="1" sqref="E9" xr:uid="{46234210-8592-4D6A-995A-87CB82FC6CF6}">
      <formula1>"１月,２月,３月,４月,５月,６月,７月,８月,９月,10月,11月,12月"</formula1>
    </dataValidation>
    <dataValidation type="list" allowBlank="1" showInputMessage="1" showErrorMessage="1" sqref="F9" xr:uid="{EFF65983-5AF2-4064-A3F6-2252ABA5A9A7}">
      <formula1>"１日,２日,３日,４日,５日,６日,７日,８日,９日,10日,11日,12日,13日,14日,15日,16日,17日,18日,19日,20日,21日,22日,23日,24日,25日,26日,27日,28日,29日,30日,31日"</formula1>
    </dataValidation>
    <dataValidation type="list" allowBlank="1" showInputMessage="1" showErrorMessage="1" sqref="L2" xr:uid="{DE2045C6-141E-4D91-9CC5-A75A524AFB1E}">
      <formula1>"【教員】,【校長】,【部活動指導員】"</formula1>
    </dataValidation>
    <dataValidation type="list" allowBlank="1" showInputMessage="1" showErrorMessage="1" sqref="L3:L12" xr:uid="{3E20C668-5461-4F29-8CF9-C7A9E136FF92}">
      <formula1>"【内部】,【外部】,【校外】"</formula1>
    </dataValidation>
    <dataValidation type="list" allowBlank="1" showInputMessage="1" showErrorMessage="1" sqref="D7" xr:uid="{7B8A387C-D525-4712-983C-AC6CAA99D6A2}">
      <formula1>"男子,女子"</formula1>
    </dataValidation>
    <dataValidation type="list" allowBlank="1" showInputMessage="1" showErrorMessage="1" sqref="D6:F6" xr:uid="{7F73049A-2E99-4C33-807C-E4B14C9AB5BE}">
      <formula1>$T$2:$T$23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B1:I49"/>
  <sheetViews>
    <sheetView tabSelected="1" view="pageBreakPreview" zoomScaleNormal="100" zoomScaleSheetLayoutView="100" workbookViewId="0">
      <selection activeCell="G45" sqref="G45"/>
    </sheetView>
  </sheetViews>
  <sheetFormatPr defaultColWidth="9.140625" defaultRowHeight="12.75"/>
  <cols>
    <col min="1" max="1" width="1.5703125" customWidth="1"/>
    <col min="2" max="2" width="5.85546875" customWidth="1"/>
    <col min="3" max="3" width="11.42578125" customWidth="1"/>
    <col min="4" max="4" width="28.140625" customWidth="1"/>
    <col min="5" max="5" width="7.42578125" customWidth="1"/>
    <col min="6" max="6" width="4.140625" customWidth="1"/>
    <col min="7" max="7" width="23.85546875" customWidth="1"/>
    <col min="8" max="8" width="16.140625" customWidth="1"/>
    <col min="9" max="9" width="7.140625" customWidth="1"/>
    <col min="10" max="10" width="1.140625" customWidth="1"/>
  </cols>
  <sheetData>
    <row r="1" spans="2:9" s="15" customFormat="1" ht="14.25">
      <c r="B1" s="97" t="str">
        <f>IF(入力シート!D3="","",入力シート!D3&amp;"　参加申込書")</f>
        <v>令和６年度 秋田市中学校秋季卓球大会　参加申込書</v>
      </c>
      <c r="C1" s="97"/>
      <c r="D1" s="97"/>
      <c r="E1" s="97"/>
      <c r="F1" s="97"/>
      <c r="G1" s="97"/>
      <c r="H1" s="97"/>
      <c r="I1" s="97"/>
    </row>
    <row r="2" spans="2:9" s="15" customFormat="1" ht="21.75" customHeight="1">
      <c r="B2" s="82" t="s">
        <v>89</v>
      </c>
      <c r="C2" s="83"/>
      <c r="D2" s="79" t="str">
        <f>IF(入力シート!D6="","",入力シート!D6)</f>
        <v/>
      </c>
      <c r="E2" s="98"/>
      <c r="F2" s="98"/>
      <c r="G2" s="98"/>
      <c r="H2" s="21" t="str">
        <f>IF(入力シート!D7="","","("&amp;入力シート!D7&amp;")")</f>
        <v/>
      </c>
      <c r="I2" s="16"/>
    </row>
    <row r="3" spans="2:9" s="15" customFormat="1" ht="21.75" customHeight="1">
      <c r="B3" s="82" t="s">
        <v>4</v>
      </c>
      <c r="C3" s="83"/>
      <c r="D3" s="101" t="str">
        <f>IF(入力シート!K2="","",入力シート!K2)</f>
        <v/>
      </c>
      <c r="E3" s="102"/>
      <c r="F3" s="102"/>
      <c r="G3" s="102"/>
      <c r="H3" s="99" t="str">
        <f>IF(入力シート!L2="","",入力シート!L2)</f>
        <v/>
      </c>
      <c r="I3" s="100"/>
    </row>
    <row r="4" spans="2:9" s="15" customFormat="1" ht="21.75" customHeight="1">
      <c r="B4" s="20"/>
      <c r="C4" s="20"/>
      <c r="D4" s="22"/>
      <c r="E4" s="22"/>
      <c r="F4" s="22"/>
      <c r="G4" s="22"/>
      <c r="H4" s="22"/>
      <c r="I4" s="23"/>
    </row>
    <row r="5" spans="2:9" s="4" customFormat="1" ht="13.5" customHeight="1">
      <c r="B5" s="82" t="s">
        <v>5</v>
      </c>
      <c r="C5" s="84"/>
      <c r="D5" s="84"/>
      <c r="E5" s="84"/>
      <c r="F5" s="103"/>
      <c r="G5" s="103"/>
      <c r="H5" s="103"/>
      <c r="I5" s="104"/>
    </row>
    <row r="6" spans="2:9" s="15" customFormat="1" ht="23.25" customHeight="1">
      <c r="B6" s="82" t="s">
        <v>23</v>
      </c>
      <c r="C6" s="83"/>
      <c r="D6" s="79" t="str">
        <f>IF(入力シート!K3="","",入力シート!K3)</f>
        <v/>
      </c>
      <c r="E6" s="98"/>
      <c r="F6" s="98"/>
      <c r="G6" s="98"/>
      <c r="H6" s="98" t="str">
        <f>IF(入力シート!L3="","",入力シート!L3)</f>
        <v/>
      </c>
      <c r="I6" s="80"/>
    </row>
    <row r="7" spans="2:9" s="4" customFormat="1" ht="12">
      <c r="B7" s="9" t="s">
        <v>0</v>
      </c>
      <c r="C7" s="82" t="s">
        <v>1</v>
      </c>
      <c r="D7" s="83"/>
      <c r="E7" s="10" t="s">
        <v>3</v>
      </c>
      <c r="F7" s="9" t="s">
        <v>0</v>
      </c>
      <c r="G7" s="82" t="s">
        <v>1</v>
      </c>
      <c r="H7" s="83"/>
      <c r="I7" s="10" t="s">
        <v>3</v>
      </c>
    </row>
    <row r="8" spans="2:9" s="15" customFormat="1" ht="21.75" customHeight="1">
      <c r="B8" s="17" t="s">
        <v>6</v>
      </c>
      <c r="C8" s="79" t="str">
        <f>IF(入力シート!K19="","",入力シート!K19)</f>
        <v/>
      </c>
      <c r="D8" s="80"/>
      <c r="E8" s="24" t="str">
        <f>IF(入力シート!L19="","",入力シート!L19)</f>
        <v/>
      </c>
      <c r="F8" s="17" t="s">
        <v>7</v>
      </c>
      <c r="G8" s="79" t="str">
        <f>IF(入力シート!K24="","",入力シート!K24)</f>
        <v/>
      </c>
      <c r="H8" s="80"/>
      <c r="I8" s="25" t="str">
        <f>IF(入力シート!L24="","",入力シート!L24)</f>
        <v/>
      </c>
    </row>
    <row r="9" spans="2:9" s="15" customFormat="1" ht="21.75" customHeight="1">
      <c r="B9" s="17" t="s">
        <v>8</v>
      </c>
      <c r="C9" s="79" t="str">
        <f>IF(入力シート!K20="","",入力シート!K20)</f>
        <v/>
      </c>
      <c r="D9" s="80"/>
      <c r="E9" s="24" t="str">
        <f>IF(入力シート!L20="","",入力シート!L20)</f>
        <v/>
      </c>
      <c r="F9" s="17" t="s">
        <v>9</v>
      </c>
      <c r="G9" s="79" t="str">
        <f>IF(入力シート!K25="","",入力シート!K25)</f>
        <v/>
      </c>
      <c r="H9" s="80"/>
      <c r="I9" s="25" t="str">
        <f>IF(入力シート!L25="","",入力シート!L25)</f>
        <v/>
      </c>
    </row>
    <row r="10" spans="2:9" s="15" customFormat="1" ht="21.75" customHeight="1">
      <c r="B10" s="17" t="s">
        <v>10</v>
      </c>
      <c r="C10" s="79" t="str">
        <f>IF(入力シート!K21="","",入力シート!K21)</f>
        <v/>
      </c>
      <c r="D10" s="80"/>
      <c r="E10" s="24" t="str">
        <f>IF(入力シート!L21="","",入力シート!L21)</f>
        <v/>
      </c>
      <c r="F10" s="17" t="s">
        <v>11</v>
      </c>
      <c r="G10" s="79" t="str">
        <f>IF(入力シート!K26="","",入力シート!K26)</f>
        <v/>
      </c>
      <c r="H10" s="80"/>
      <c r="I10" s="25" t="str">
        <f>IF(入力シート!L26="","",入力シート!L26)</f>
        <v/>
      </c>
    </row>
    <row r="11" spans="2:9" s="15" customFormat="1" ht="21.75" customHeight="1">
      <c r="B11" s="17" t="s">
        <v>12</v>
      </c>
      <c r="C11" s="79" t="str">
        <f>IF(入力シート!K22="","",入力シート!K22)</f>
        <v/>
      </c>
      <c r="D11" s="80"/>
      <c r="E11" s="24" t="str">
        <f>IF(入力シート!L22="","",入力シート!L22)</f>
        <v/>
      </c>
      <c r="F11" s="17" t="s">
        <v>13</v>
      </c>
      <c r="G11" s="79" t="str">
        <f>IF(入力シート!K27="","",入力シート!K27)</f>
        <v/>
      </c>
      <c r="H11" s="80"/>
      <c r="I11" s="25" t="str">
        <f>IF(入力シート!L27="","",入力シート!L27)</f>
        <v/>
      </c>
    </row>
    <row r="12" spans="2:9" s="15" customFormat="1" ht="21.75" customHeight="1">
      <c r="B12" s="18" t="s">
        <v>14</v>
      </c>
      <c r="C12" s="79" t="str">
        <f>IF(入力シート!K23="","",入力シート!K23)</f>
        <v/>
      </c>
      <c r="D12" s="98"/>
      <c r="E12" s="45" t="str">
        <f>IF(入力シート!L23="","",入力シート!L23)</f>
        <v/>
      </c>
      <c r="F12" s="44" t="s">
        <v>15</v>
      </c>
      <c r="G12" s="79" t="str">
        <f>IF(入力シート!K28="","",入力シート!K28)</f>
        <v/>
      </c>
      <c r="H12" s="80"/>
      <c r="I12" s="25" t="str">
        <f>IF(入力シート!L28="","",入力シート!L28)</f>
        <v/>
      </c>
    </row>
    <row r="13" spans="2:9" s="4" customFormat="1" ht="15" customHeight="1">
      <c r="B13" s="81" t="s">
        <v>16</v>
      </c>
      <c r="C13" s="81"/>
      <c r="D13" s="81"/>
      <c r="E13" s="81"/>
      <c r="F13" s="81"/>
      <c r="G13" s="81"/>
      <c r="H13" s="81"/>
      <c r="I13" s="81"/>
    </row>
    <row r="14" spans="2:9" s="4" customFormat="1" ht="12">
      <c r="B14" s="6" t="s">
        <v>0</v>
      </c>
      <c r="C14" s="82" t="s">
        <v>1</v>
      </c>
      <c r="D14" s="83"/>
      <c r="E14" s="8" t="str">
        <f>E7</f>
        <v>学年</v>
      </c>
      <c r="F14" s="7"/>
      <c r="G14" s="84" t="s">
        <v>24</v>
      </c>
      <c r="H14" s="83"/>
      <c r="I14" s="30" t="s">
        <v>17</v>
      </c>
    </row>
    <row r="15" spans="2:9" s="15" customFormat="1" ht="13.5" customHeight="1">
      <c r="B15" s="2" t="s">
        <v>18</v>
      </c>
      <c r="C15" s="79" t="str">
        <f>IF(入力シート!P19="","",入力シート!P19)</f>
        <v/>
      </c>
      <c r="D15" s="80"/>
      <c r="E15" s="19"/>
      <c r="F15" s="73" t="str">
        <f>IF(入力シート!K3="",IF(入力シート!K4="","",入力シート!K4),入力シート!K3)</f>
        <v/>
      </c>
      <c r="G15" s="74"/>
      <c r="H15" s="77" t="str">
        <f>IF(入力シート!L3="",IF(入力シート!L4="","",入力シート!L4),入力シート!L3)</f>
        <v/>
      </c>
      <c r="I15" s="31"/>
    </row>
    <row r="16" spans="2:9" s="15" customFormat="1" ht="21.75" customHeight="1">
      <c r="B16" s="17" t="s">
        <v>6</v>
      </c>
      <c r="C16" s="79" t="str">
        <f>IF(入力シート!O19="","",入力シート!O19)</f>
        <v/>
      </c>
      <c r="D16" s="80"/>
      <c r="E16" s="26" t="str">
        <f>IF(入力シート!Q19="","",入力シート!Q19)</f>
        <v/>
      </c>
      <c r="F16" s="75"/>
      <c r="G16" s="76"/>
      <c r="H16" s="78"/>
      <c r="I16" s="32"/>
    </row>
    <row r="17" spans="2:9" s="15" customFormat="1" ht="13.5" customHeight="1">
      <c r="B17" s="1"/>
      <c r="C17" s="79" t="str">
        <f>IF(入力シート!P20="","",入力シート!P20)</f>
        <v/>
      </c>
      <c r="D17" s="80"/>
      <c r="E17" s="19"/>
      <c r="F17" s="73" t="str">
        <f>IF(入力シート!K3="",IF(入力シート!K5="","",入力シート!K5),IF(入力シート!K4="","",入力シート!K4))</f>
        <v/>
      </c>
      <c r="G17" s="74"/>
      <c r="H17" s="77" t="str">
        <f>IF(入力シート!L3="",IF(入力シート!L5="","",入力シート!L5),IF(入力シート!L4="","",入力シート!L4))</f>
        <v/>
      </c>
      <c r="I17" s="31"/>
    </row>
    <row r="18" spans="2:9" s="15" customFormat="1" ht="21.75" customHeight="1">
      <c r="B18" s="17" t="s">
        <v>8</v>
      </c>
      <c r="C18" s="79" t="str">
        <f>IF(入力シート!O20="","",入力シート!O20)</f>
        <v/>
      </c>
      <c r="D18" s="80"/>
      <c r="E18" s="26" t="str">
        <f>IF(入力シート!Q20="","",入力シート!Q20)</f>
        <v/>
      </c>
      <c r="F18" s="75"/>
      <c r="G18" s="76"/>
      <c r="H18" s="78"/>
      <c r="I18" s="32"/>
    </row>
    <row r="19" spans="2:9" s="15" customFormat="1" ht="13.5" customHeight="1">
      <c r="B19" s="1"/>
      <c r="C19" s="79" t="str">
        <f>IF(入力シート!P21="","",入力シート!P21)</f>
        <v/>
      </c>
      <c r="D19" s="80"/>
      <c r="E19" s="19"/>
      <c r="F19" s="73" t="str">
        <f>IF(入力シート!K3="",IF(入力シート!K6="","",入力シート!K6),IF(入力シート!K5="","",入力シート!K5))</f>
        <v/>
      </c>
      <c r="G19" s="74"/>
      <c r="H19" s="77" t="str">
        <f>IF(入力シート!L3="",IF(入力シート!L6="","",入力シート!L6),IF(入力シート!L5="","",入力シート!L5))</f>
        <v/>
      </c>
      <c r="I19" s="31"/>
    </row>
    <row r="20" spans="2:9" s="15" customFormat="1" ht="21.75" customHeight="1">
      <c r="B20" s="17" t="s">
        <v>10</v>
      </c>
      <c r="C20" s="79" t="str">
        <f>IF(入力シート!O21="","",入力シート!O21)</f>
        <v/>
      </c>
      <c r="D20" s="80"/>
      <c r="E20" s="26" t="str">
        <f>IF(入力シート!Q21="","",入力シート!Q21)</f>
        <v/>
      </c>
      <c r="F20" s="75"/>
      <c r="G20" s="76"/>
      <c r="H20" s="78"/>
      <c r="I20" s="32"/>
    </row>
    <row r="21" spans="2:9" s="15" customFormat="1" ht="13.5" customHeight="1">
      <c r="B21" s="1"/>
      <c r="C21" s="79" t="str">
        <f>IF(入力シート!P22="","",入力シート!P22)</f>
        <v/>
      </c>
      <c r="D21" s="80"/>
      <c r="E21" s="19"/>
      <c r="F21" s="73" t="str">
        <f>IF(入力シート!K3="",IF(入力シート!K7="","",入力シート!K7),IF(入力シート!K6="","",入力シート!K6))</f>
        <v/>
      </c>
      <c r="G21" s="74"/>
      <c r="H21" s="77" t="str">
        <f>IF(入力シート!L3="",IF(入力シート!L7="","",入力シート!L7),IF(入力シート!L6="","",入力シート!L6))</f>
        <v/>
      </c>
      <c r="I21" s="31"/>
    </row>
    <row r="22" spans="2:9" s="15" customFormat="1" ht="21.75" customHeight="1">
      <c r="B22" s="17" t="s">
        <v>12</v>
      </c>
      <c r="C22" s="79" t="str">
        <f>IF(入力シート!O22="","",入力シート!O22)</f>
        <v/>
      </c>
      <c r="D22" s="80"/>
      <c r="E22" s="27" t="str">
        <f>IF(入力シート!Q22="","",入力シート!Q22)</f>
        <v/>
      </c>
      <c r="F22" s="75"/>
      <c r="G22" s="76"/>
      <c r="H22" s="78"/>
      <c r="I22" s="32"/>
    </row>
    <row r="23" spans="2:9" s="15" customFormat="1" ht="13.5" customHeight="1">
      <c r="B23" s="1"/>
      <c r="C23" s="79" t="str">
        <f>IF(入力シート!P23="","",入力シート!P23)</f>
        <v/>
      </c>
      <c r="D23" s="80"/>
      <c r="E23" s="19"/>
      <c r="F23" s="73" t="str">
        <f>IF(入力シート!K3="",IF(入力シート!K8="","",入力シート!K8),IF(入力シート!K7="","",入力シート!K7))</f>
        <v/>
      </c>
      <c r="G23" s="74"/>
      <c r="H23" s="77" t="str">
        <f>IF(入力シート!L3="",IF(入力シート!L8="","",入力シート!L8),IF(入力シート!L7="","",入力シート!L7))</f>
        <v/>
      </c>
      <c r="I23" s="31"/>
    </row>
    <row r="24" spans="2:9" s="15" customFormat="1" ht="21.75" customHeight="1">
      <c r="B24" s="17" t="s">
        <v>14</v>
      </c>
      <c r="C24" s="79" t="str">
        <f>IF(入力シート!O23="","",入力シート!O23)</f>
        <v/>
      </c>
      <c r="D24" s="80"/>
      <c r="E24" s="26" t="str">
        <f>IF(入力シート!Q23="","",入力シート!Q23)</f>
        <v/>
      </c>
      <c r="F24" s="75"/>
      <c r="G24" s="76"/>
      <c r="H24" s="78"/>
      <c r="I24" s="32"/>
    </row>
    <row r="25" spans="2:9" s="15" customFormat="1" ht="13.5" customHeight="1">
      <c r="B25" s="1"/>
      <c r="C25" s="79" t="str">
        <f>IF(入力シート!P24="","",入力シート!P24)</f>
        <v/>
      </c>
      <c r="D25" s="80"/>
      <c r="E25" s="19"/>
      <c r="F25" s="73" t="str">
        <f>IF(入力シート!K3="",IF(入力シート!K9="","",入力シート!K9),IF(入力シート!K8="","",入力シート!K8))</f>
        <v/>
      </c>
      <c r="G25" s="74"/>
      <c r="H25" s="77" t="str">
        <f>IF(入力シート!L3="",IF(入力シート!L9="","",入力シート!L9),IF(入力シート!L8="","",入力シート!L8))</f>
        <v/>
      </c>
      <c r="I25" s="31"/>
    </row>
    <row r="26" spans="2:9" s="15" customFormat="1" ht="21.75" customHeight="1">
      <c r="B26" s="18" t="s">
        <v>7</v>
      </c>
      <c r="C26" s="79" t="str">
        <f>IF(入力シート!O24="","",入力シート!O24)</f>
        <v/>
      </c>
      <c r="D26" s="80"/>
      <c r="E26" s="26" t="str">
        <f>IF(入力シート!Q24="","",入力シート!Q24)</f>
        <v/>
      </c>
      <c r="F26" s="75"/>
      <c r="G26" s="76"/>
      <c r="H26" s="78"/>
      <c r="I26" s="32"/>
    </row>
    <row r="27" spans="2:9" s="15" customFormat="1" ht="13.5" customHeight="1">
      <c r="B27" s="1"/>
      <c r="C27" s="79" t="str">
        <f>IF(入力シート!P25="","",入力シート!P25)</f>
        <v/>
      </c>
      <c r="D27" s="80"/>
      <c r="E27" s="19"/>
      <c r="F27" s="73" t="str">
        <f>IF(入力シート!K9="","",入力シート!K9)</f>
        <v/>
      </c>
      <c r="G27" s="74"/>
      <c r="H27" s="77" t="str">
        <f>IF(入力シート!L9="","",入力シート!L9)</f>
        <v/>
      </c>
      <c r="I27" s="31"/>
    </row>
    <row r="28" spans="2:9" s="15" customFormat="1" ht="21.75" customHeight="1">
      <c r="B28" s="18" t="s">
        <v>9</v>
      </c>
      <c r="C28" s="95" t="str">
        <f>IF(入力シート!O25="","",入力シート!O25)</f>
        <v/>
      </c>
      <c r="D28" s="96"/>
      <c r="E28" s="26" t="str">
        <f>IF(入力シート!Q25="","",入力シート!Q25)</f>
        <v/>
      </c>
      <c r="F28" s="75"/>
      <c r="G28" s="76"/>
      <c r="H28" s="78"/>
      <c r="I28" s="32"/>
    </row>
    <row r="29" spans="2:9" s="15" customFormat="1" ht="13.5" customHeight="1">
      <c r="B29" s="1"/>
      <c r="C29" s="79" t="str">
        <f>IF(入力シート!P26="","",入力シート!P26)</f>
        <v/>
      </c>
      <c r="D29" s="80"/>
      <c r="E29" s="19"/>
      <c r="F29" s="73" t="str">
        <f>IF(入力シート!K10="","",入力シート!K10)</f>
        <v/>
      </c>
      <c r="G29" s="74"/>
      <c r="H29" s="77" t="str">
        <f>IF(入力シート!L10="","",入力シート!L10)</f>
        <v/>
      </c>
      <c r="I29" s="31"/>
    </row>
    <row r="30" spans="2:9" s="15" customFormat="1" ht="21.75" customHeight="1">
      <c r="B30" s="18" t="s">
        <v>11</v>
      </c>
      <c r="C30" s="79" t="str">
        <f>IF(入力シート!O26="","",入力シート!O26)</f>
        <v/>
      </c>
      <c r="D30" s="80"/>
      <c r="E30" s="26" t="str">
        <f>IF(入力シート!Q26="","",入力シート!Q26)</f>
        <v/>
      </c>
      <c r="F30" s="75"/>
      <c r="G30" s="76"/>
      <c r="H30" s="78"/>
      <c r="I30" s="33"/>
    </row>
    <row r="31" spans="2:9" s="15" customFormat="1" ht="13.5" customHeight="1">
      <c r="B31" s="1"/>
      <c r="C31" s="79" t="str">
        <f>IF(入力シート!P27="","",入力シート!P27)</f>
        <v/>
      </c>
      <c r="D31" s="80"/>
      <c r="E31" s="19"/>
      <c r="F31" s="73" t="str">
        <f>IF(入力シート!K11="","",入力シート!K11)</f>
        <v/>
      </c>
      <c r="G31" s="74"/>
      <c r="H31" s="77" t="str">
        <f>IF(入力シート!L11="","",入力シート!L11)</f>
        <v/>
      </c>
      <c r="I31" s="31"/>
    </row>
    <row r="32" spans="2:9" s="15" customFormat="1" ht="21.75" customHeight="1">
      <c r="B32" s="18" t="s">
        <v>13</v>
      </c>
      <c r="C32" s="79" t="str">
        <f>IF(入力シート!O27="","",入力シート!O27)</f>
        <v/>
      </c>
      <c r="D32" s="80"/>
      <c r="E32" s="26" t="str">
        <f>IF(入力シート!Q27="","",入力シート!Q27)</f>
        <v/>
      </c>
      <c r="F32" s="75"/>
      <c r="G32" s="76"/>
      <c r="H32" s="78"/>
      <c r="I32" s="33"/>
    </row>
    <row r="33" spans="2:9" s="15" customFormat="1" ht="13.5" customHeight="1">
      <c r="B33" s="1"/>
      <c r="C33" s="79" t="str">
        <f>IF(入力シート!P28="","",入力シート!P28)</f>
        <v/>
      </c>
      <c r="D33" s="80"/>
      <c r="E33" s="19"/>
      <c r="F33" s="73" t="str">
        <f>IF(入力シート!K12="","",入力シート!K12)</f>
        <v/>
      </c>
      <c r="G33" s="74"/>
      <c r="H33" s="77" t="str">
        <f>IF(入力シート!L12="","",入力シート!L12)</f>
        <v/>
      </c>
      <c r="I33" s="31"/>
    </row>
    <row r="34" spans="2:9" s="15" customFormat="1" ht="21.75" customHeight="1">
      <c r="B34" s="18" t="s">
        <v>19</v>
      </c>
      <c r="C34" s="79" t="str">
        <f>IF(入力シート!O28="","",入力シート!O28)</f>
        <v/>
      </c>
      <c r="D34" s="80"/>
      <c r="E34" s="27" t="str">
        <f>IF(入力シート!Q28="","",入力シート!Q28)</f>
        <v/>
      </c>
      <c r="F34" s="75"/>
      <c r="G34" s="76"/>
      <c r="H34" s="78"/>
      <c r="I34" s="33"/>
    </row>
    <row r="35" spans="2:9" s="3" customFormat="1" ht="14.25" customHeight="1">
      <c r="B35" s="94" t="s">
        <v>21</v>
      </c>
      <c r="C35" s="94"/>
      <c r="D35" s="94"/>
      <c r="E35" s="94"/>
      <c r="F35" s="94"/>
      <c r="G35" s="94"/>
      <c r="H35" s="94"/>
      <c r="I35" s="94"/>
    </row>
    <row r="36" spans="2:9" s="3" customFormat="1" ht="14.25" customHeight="1">
      <c r="B36" s="86" t="s">
        <v>26</v>
      </c>
      <c r="C36" s="86"/>
      <c r="D36" s="86"/>
      <c r="E36" s="86"/>
      <c r="F36" s="86"/>
      <c r="G36" s="86"/>
      <c r="H36" s="86"/>
      <c r="I36" s="86"/>
    </row>
    <row r="37" spans="2:9" s="3" customFormat="1" ht="14.25" customHeight="1">
      <c r="B37" s="87" t="s">
        <v>20</v>
      </c>
      <c r="C37" s="87"/>
      <c r="D37" s="87"/>
      <c r="E37" s="87"/>
      <c r="F37" s="87"/>
      <c r="G37" s="87"/>
      <c r="H37" s="87"/>
      <c r="I37" s="87"/>
    </row>
    <row r="38" spans="2:9" s="3" customFormat="1" ht="14.25" customHeight="1">
      <c r="B38" s="87" t="s">
        <v>25</v>
      </c>
      <c r="C38" s="87"/>
      <c r="D38" s="87"/>
      <c r="E38" s="87"/>
      <c r="F38" s="87"/>
      <c r="G38" s="87"/>
      <c r="H38" s="87"/>
      <c r="I38" s="87"/>
    </row>
    <row r="39" spans="2:9" s="3" customFormat="1" ht="6" customHeight="1">
      <c r="B39" s="4"/>
    </row>
    <row r="40" spans="2:9" s="3" customFormat="1" ht="13.5" customHeight="1">
      <c r="B40" s="88" t="str">
        <f>IF(入力シート!F9="","",入力シート!D9&amp;入力シート!E9&amp;入力シート!F9)</f>
        <v/>
      </c>
      <c r="C40" s="89"/>
      <c r="D40" s="89"/>
      <c r="E40" s="89"/>
      <c r="F40" s="89"/>
      <c r="G40" s="89"/>
      <c r="H40" s="89"/>
      <c r="I40" s="90"/>
    </row>
    <row r="41" spans="2:9" s="3" customFormat="1" ht="12.75" customHeight="1">
      <c r="B41" s="11" t="s">
        <v>27</v>
      </c>
      <c r="I41" s="12"/>
    </row>
    <row r="42" spans="2:9" s="3" customFormat="1" ht="13.5" customHeight="1">
      <c r="B42" s="91" t="s">
        <v>58</v>
      </c>
      <c r="C42" s="92"/>
      <c r="D42" s="92"/>
      <c r="E42" s="92"/>
      <c r="F42" s="92"/>
      <c r="G42" s="92"/>
      <c r="H42" s="92"/>
      <c r="I42" s="93"/>
    </row>
    <row r="43" spans="2:9" s="3" customFormat="1" ht="13.5" customHeight="1">
      <c r="B43" s="91"/>
      <c r="C43" s="92"/>
      <c r="D43" s="92"/>
      <c r="E43" s="92"/>
      <c r="F43" s="92"/>
      <c r="G43" s="92"/>
      <c r="H43" s="92"/>
      <c r="I43" s="93"/>
    </row>
    <row r="44" spans="2:9" s="3" customFormat="1" ht="13.5" customHeight="1">
      <c r="B44" s="11"/>
      <c r="I44" s="12"/>
    </row>
    <row r="45" spans="2:9" s="3" customFormat="1" ht="13.5" customHeight="1">
      <c r="B45" s="28"/>
      <c r="C45" s="105" t="str">
        <f>IF(入力シート!D6="","",入力シート!D6)</f>
        <v/>
      </c>
      <c r="D45" s="105"/>
      <c r="E45" s="35" t="s">
        <v>59</v>
      </c>
      <c r="F45" s="34"/>
      <c r="G45" s="35" t="str">
        <f>IF(入力シート!D8="","",入力シート!D8)</f>
        <v/>
      </c>
      <c r="H45" s="34" t="s">
        <v>22</v>
      </c>
      <c r="I45" s="29"/>
    </row>
    <row r="46" spans="2:9" s="3" customFormat="1" ht="9" customHeight="1">
      <c r="B46" s="13"/>
      <c r="C46" s="5"/>
      <c r="D46" s="5"/>
      <c r="E46" s="5"/>
      <c r="F46" s="5"/>
      <c r="G46" s="5"/>
      <c r="H46" s="5"/>
      <c r="I46" s="14"/>
    </row>
    <row r="47" spans="2:9" s="3" customFormat="1" ht="13.5" customHeight="1">
      <c r="B47" s="85"/>
      <c r="C47" s="85"/>
      <c r="D47" s="85"/>
      <c r="E47" s="85"/>
      <c r="F47" s="85"/>
      <c r="G47" s="85"/>
      <c r="H47" s="85"/>
      <c r="I47" s="85"/>
    </row>
    <row r="48" spans="2:9" ht="13.5" customHeight="1"/>
    <row r="49" ht="13.5" customHeight="1"/>
  </sheetData>
  <sheetProtection sheet="1" objects="1" scenarios="1"/>
  <mergeCells count="73">
    <mergeCell ref="C45:D45"/>
    <mergeCell ref="F21:G22"/>
    <mergeCell ref="H21:H22"/>
    <mergeCell ref="F15:G16"/>
    <mergeCell ref="H15:H16"/>
    <mergeCell ref="F17:G18"/>
    <mergeCell ref="H17:H18"/>
    <mergeCell ref="F19:G20"/>
    <mergeCell ref="H19:H20"/>
    <mergeCell ref="C22:D22"/>
    <mergeCell ref="C18:D18"/>
    <mergeCell ref="C17:D17"/>
    <mergeCell ref="F23:G24"/>
    <mergeCell ref="H23:H24"/>
    <mergeCell ref="F25:G26"/>
    <mergeCell ref="H25:H26"/>
    <mergeCell ref="C21:D21"/>
    <mergeCell ref="C19:D19"/>
    <mergeCell ref="C20:D20"/>
    <mergeCell ref="C12:D12"/>
    <mergeCell ref="C15:D15"/>
    <mergeCell ref="C16:D16"/>
    <mergeCell ref="B5:I5"/>
    <mergeCell ref="B6:C6"/>
    <mergeCell ref="C8:D8"/>
    <mergeCell ref="C9:D9"/>
    <mergeCell ref="G7:H7"/>
    <mergeCell ref="G8:H8"/>
    <mergeCell ref="G9:H9"/>
    <mergeCell ref="C7:D7"/>
    <mergeCell ref="D6:G6"/>
    <mergeCell ref="H6:I6"/>
    <mergeCell ref="B1:I1"/>
    <mergeCell ref="B2:C2"/>
    <mergeCell ref="B3:C3"/>
    <mergeCell ref="D2:G2"/>
    <mergeCell ref="H3:I3"/>
    <mergeCell ref="D3:G3"/>
    <mergeCell ref="B47:I47"/>
    <mergeCell ref="C25:D25"/>
    <mergeCell ref="C27:D27"/>
    <mergeCell ref="C29:D29"/>
    <mergeCell ref="B36:I36"/>
    <mergeCell ref="C30:D30"/>
    <mergeCell ref="B37:I37"/>
    <mergeCell ref="B40:I40"/>
    <mergeCell ref="B42:I43"/>
    <mergeCell ref="B35:I35"/>
    <mergeCell ref="C32:D32"/>
    <mergeCell ref="C28:D28"/>
    <mergeCell ref="C26:D26"/>
    <mergeCell ref="B38:I38"/>
    <mergeCell ref="H29:H30"/>
    <mergeCell ref="F31:G32"/>
    <mergeCell ref="G10:H10"/>
    <mergeCell ref="G11:H11"/>
    <mergeCell ref="G12:H12"/>
    <mergeCell ref="B13:I13"/>
    <mergeCell ref="C14:D14"/>
    <mergeCell ref="G14:H14"/>
    <mergeCell ref="C11:D11"/>
    <mergeCell ref="C10:D10"/>
    <mergeCell ref="F27:G28"/>
    <mergeCell ref="H27:H28"/>
    <mergeCell ref="C23:D23"/>
    <mergeCell ref="C31:D31"/>
    <mergeCell ref="C34:D34"/>
    <mergeCell ref="C33:D33"/>
    <mergeCell ref="C24:D24"/>
    <mergeCell ref="H31:H32"/>
    <mergeCell ref="F33:G34"/>
    <mergeCell ref="H33:H34"/>
    <mergeCell ref="F29:G30"/>
  </mergeCells>
  <phoneticPr fontId="1"/>
  <pageMargins left="0.39370078740157483" right="0.39370078740157483" top="1.1811023622047245" bottom="0.39370078740157483" header="0.51181102362204722" footer="0.51181102362204722"/>
  <pageSetup paperSize="9" scale="9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1480A-895E-48CA-830D-BE416F9AB42A}">
  <dimension ref="B2:M39"/>
  <sheetViews>
    <sheetView workbookViewId="0">
      <selection activeCell="C10" sqref="C10"/>
    </sheetView>
  </sheetViews>
  <sheetFormatPr defaultColWidth="8.85546875" defaultRowHeight="15.6" customHeight="1"/>
  <cols>
    <col min="1" max="1" width="8.85546875" style="51"/>
    <col min="2" max="2" width="3.5703125" style="51" customWidth="1"/>
    <col min="3" max="3" width="12.42578125" style="51" customWidth="1"/>
    <col min="4" max="6" width="2.140625" style="51" customWidth="1"/>
    <col min="7" max="8" width="6.5703125" style="51" customWidth="1"/>
    <col min="9" max="9" width="3.5703125" style="51" customWidth="1"/>
    <col min="10" max="10" width="12.42578125" style="51" customWidth="1"/>
    <col min="11" max="13" width="2.140625" style="51" customWidth="1"/>
    <col min="14" max="16384" width="8.85546875" style="51"/>
  </cols>
  <sheetData>
    <row r="2" spans="2:13" ht="15.6" customHeight="1">
      <c r="B2" s="52" t="s">
        <v>56</v>
      </c>
      <c r="I2" s="52" t="s">
        <v>50</v>
      </c>
    </row>
    <row r="3" spans="2:13" ht="15.6" customHeight="1">
      <c r="B3" s="106" t="str">
        <f>IF(入力シート!K3="","","プログラムで使用！")</f>
        <v/>
      </c>
      <c r="C3" s="106"/>
      <c r="D3" s="106"/>
      <c r="E3" s="106"/>
      <c r="F3" s="106"/>
      <c r="I3" s="106" t="str">
        <f>IF(入力シート!K3="","プログラムで使用！","")</f>
        <v>プログラムで使用！</v>
      </c>
      <c r="J3" s="106"/>
      <c r="K3" s="106"/>
      <c r="L3" s="106"/>
      <c r="M3" s="106"/>
    </row>
    <row r="5" spans="2:13" ht="15.6" customHeight="1" thickBot="1"/>
    <row r="6" spans="2:13" ht="15.6" customHeight="1" thickBot="1">
      <c r="B6" s="107" t="str">
        <f>IF(入力シート!E5="","",入力シート!E5&amp;入力シート!F5)</f>
        <v/>
      </c>
      <c r="C6" s="108"/>
      <c r="D6" s="108"/>
      <c r="E6" s="108"/>
      <c r="F6" s="109"/>
      <c r="I6" s="107" t="str">
        <f>IF(入力シート!E5="","",入力シート!E5&amp;入力シート!F5)</f>
        <v/>
      </c>
      <c r="J6" s="108"/>
      <c r="K6" s="108"/>
      <c r="L6" s="108"/>
      <c r="M6" s="109"/>
    </row>
    <row r="7" spans="2:13" ht="15.6" customHeight="1" thickBot="1">
      <c r="B7" s="53" t="s">
        <v>48</v>
      </c>
      <c r="C7" s="51" t="str">
        <f>IF(B3="","",IF(入力シート!K2="","",入力シート!K2))</f>
        <v/>
      </c>
      <c r="E7" s="47" t="s">
        <v>46</v>
      </c>
      <c r="F7" s="48" t="s">
        <v>47</v>
      </c>
      <c r="I7" s="53" t="s">
        <v>48</v>
      </c>
      <c r="J7" s="51" t="str">
        <f>IF(I3="","",IF(入力シート!K2="","",入力シート!K2))</f>
        <v/>
      </c>
      <c r="L7" s="47" t="s">
        <v>46</v>
      </c>
      <c r="M7" s="48" t="s">
        <v>47</v>
      </c>
    </row>
    <row r="8" spans="2:13" ht="15.6" customHeight="1">
      <c r="B8" s="53" t="s">
        <v>49</v>
      </c>
      <c r="C8" s="51" t="str">
        <f>IF(B3="","",IF(入力シート!K3="","",入力シート!K3))</f>
        <v/>
      </c>
      <c r="E8" s="49" t="str">
        <f>IF(B3="","","○")</f>
        <v/>
      </c>
      <c r="F8" s="50" t="str">
        <f>IF(B3="","","○")</f>
        <v/>
      </c>
      <c r="I8" s="53" t="s">
        <v>49</v>
      </c>
      <c r="J8" s="51" t="str">
        <f>IF($I$3="","",IF(入力シート!K4="","",入力シート!K4))</f>
        <v/>
      </c>
      <c r="L8" s="49"/>
      <c r="M8" s="50" t="str">
        <f>IF($I$3="","",IF(J8="","","○"))</f>
        <v/>
      </c>
    </row>
    <row r="9" spans="2:13" ht="15.6" customHeight="1">
      <c r="B9" s="53"/>
      <c r="C9" s="51" t="str">
        <f>IF($B$3="","",IF(入力シート!K4="","",入力シート!K4))</f>
        <v/>
      </c>
      <c r="E9" s="49"/>
      <c r="F9" s="50" t="str">
        <f>IF($B$3="","",IF(C9="","","○"))</f>
        <v/>
      </c>
      <c r="I9" s="53"/>
      <c r="J9" s="51" t="str">
        <f>IF($I$3="","",IF(入力シート!K5="","",入力シート!K5))</f>
        <v/>
      </c>
      <c r="L9" s="49"/>
      <c r="M9" s="50" t="str">
        <f>IF($I$3="","",IF(J9="","","○"))</f>
        <v/>
      </c>
    </row>
    <row r="10" spans="2:13" ht="15.6" customHeight="1">
      <c r="B10" s="53"/>
      <c r="C10" s="51" t="str">
        <f>IF($B$3="","",IF(入力シート!K5="","",入力シート!K5))</f>
        <v/>
      </c>
      <c r="E10" s="49"/>
      <c r="F10" s="50" t="str">
        <f>IF($B$3="","",IF(C10="","","○"))</f>
        <v/>
      </c>
      <c r="I10" s="53"/>
      <c r="J10" s="51" t="str">
        <f>IF($I$3="","",IF(入力シート!K6="","",入力シート!K6))</f>
        <v/>
      </c>
      <c r="L10" s="49"/>
      <c r="M10" s="50" t="str">
        <f t="shared" ref="M10:M16" si="0">IF($I$3="","",IF(J10="","","○"))</f>
        <v/>
      </c>
    </row>
    <row r="11" spans="2:13" ht="15.6" customHeight="1">
      <c r="B11" s="53"/>
      <c r="C11" s="51" t="str">
        <f>IF($B$3="","",IF(入力シート!K6="","",入力シート!K6))</f>
        <v/>
      </c>
      <c r="E11" s="49"/>
      <c r="F11" s="50" t="str">
        <f>IF($B$3="","",IF(C11="","","○"))</f>
        <v/>
      </c>
      <c r="I11" s="53"/>
      <c r="J11" s="51" t="str">
        <f>IF($I$3="","",IF(入力シート!K7="","",入力シート!K7))</f>
        <v/>
      </c>
      <c r="L11" s="49"/>
      <c r="M11" s="50" t="str">
        <f t="shared" si="0"/>
        <v/>
      </c>
    </row>
    <row r="12" spans="2:13" ht="15.6" customHeight="1">
      <c r="B12" s="53"/>
      <c r="C12" s="51" t="str">
        <f>IF($B$3="","",IF(入力シート!K7="","",入力シート!K7))</f>
        <v/>
      </c>
      <c r="E12" s="49"/>
      <c r="F12" s="50" t="str">
        <f t="shared" ref="F12:F13" si="1">IF($B$3="","",IF(C12="","","○"))</f>
        <v/>
      </c>
      <c r="I12" s="53"/>
      <c r="J12" s="51" t="str">
        <f>IF($I$3="","",IF(入力シート!K8="","",入力シート!K8))</f>
        <v/>
      </c>
      <c r="L12" s="49"/>
      <c r="M12" s="50" t="str">
        <f>IF($I$3="","",IF(J12="","","○"))</f>
        <v/>
      </c>
    </row>
    <row r="13" spans="2:13" ht="15.6" customHeight="1">
      <c r="B13" s="53"/>
      <c r="C13" s="51" t="str">
        <f>IF($B$3="","",IF(入力シート!K8="","",入力シート!K8))</f>
        <v/>
      </c>
      <c r="E13" s="49"/>
      <c r="F13" s="50" t="str">
        <f t="shared" si="1"/>
        <v/>
      </c>
      <c r="I13" s="53"/>
      <c r="J13" s="51" t="str">
        <f>IF($I$3="","",IF(入力シート!K9="","",入力シート!K9))</f>
        <v/>
      </c>
      <c r="L13" s="49"/>
      <c r="M13" s="50" t="str">
        <f t="shared" si="0"/>
        <v/>
      </c>
    </row>
    <row r="14" spans="2:13" ht="15.6" customHeight="1">
      <c r="B14" s="53"/>
      <c r="C14" s="51" t="str">
        <f>IF($B$3="","",IF(入力シート!K9="","",入力シート!K9))</f>
        <v/>
      </c>
      <c r="E14" s="49"/>
      <c r="F14" s="50" t="str">
        <f>IF($B$3="","",IF(C14="","","○"))</f>
        <v/>
      </c>
      <c r="I14" s="53"/>
      <c r="J14" s="51" t="str">
        <f>IF($I$3="","",IF(入力シート!K10="","",入力シート!K10))</f>
        <v/>
      </c>
      <c r="L14" s="49"/>
      <c r="M14" s="50" t="str">
        <f t="shared" si="0"/>
        <v/>
      </c>
    </row>
    <row r="15" spans="2:13" ht="15.6" customHeight="1">
      <c r="B15" s="53"/>
      <c r="C15" s="51" t="str">
        <f>IF($B$3="","",IF(入力シート!K10="","",入力シート!K10))</f>
        <v/>
      </c>
      <c r="E15" s="49"/>
      <c r="F15" s="50" t="str">
        <f>IF($B$3="","",IF(C15="","","○"))</f>
        <v/>
      </c>
      <c r="I15" s="53"/>
      <c r="J15" s="51" t="str">
        <f>IF($I$3="","",IF(入力シート!K11="","",入力シート!K11))</f>
        <v/>
      </c>
      <c r="L15" s="49"/>
      <c r="M15" s="50" t="str">
        <f t="shared" si="0"/>
        <v/>
      </c>
    </row>
    <row r="16" spans="2:13" ht="15.6" customHeight="1">
      <c r="B16" s="53"/>
      <c r="C16" s="51" t="str">
        <f>IF($B$3="","",IF(入力シート!K11="","",入力シート!K11))</f>
        <v/>
      </c>
      <c r="E16" s="49"/>
      <c r="F16" s="50" t="str">
        <f>IF($B$3="","",IF(C16="","","○"))</f>
        <v/>
      </c>
      <c r="I16" s="53"/>
      <c r="J16" s="51" t="str">
        <f>IF($I$3="","",IF(入力シート!K12="","",入力シート!K12))</f>
        <v/>
      </c>
      <c r="L16" s="49"/>
      <c r="M16" s="50" t="str">
        <f t="shared" si="0"/>
        <v/>
      </c>
    </row>
    <row r="17" spans="2:13" ht="15.6" customHeight="1">
      <c r="B17" s="53"/>
      <c r="C17" s="51" t="str">
        <f>IF($B$3="","",IF(入力シート!K12="","",入力シート!K12))</f>
        <v/>
      </c>
      <c r="E17" s="49"/>
      <c r="F17" s="50" t="str">
        <f>IF($B$3="","",IF(C17="","","○"))</f>
        <v/>
      </c>
      <c r="L17" s="49"/>
      <c r="M17" s="49"/>
    </row>
    <row r="20" spans="2:13" ht="15.6" customHeight="1">
      <c r="B20" s="55" t="s">
        <v>51</v>
      </c>
      <c r="C20" s="56" t="str">
        <f>IF($B$3="","",IF(入力シート!C14="","",入力シート!C14))</f>
        <v/>
      </c>
      <c r="D20" s="56" t="str">
        <f>IF(C20="","",入力シート!E14)</f>
        <v/>
      </c>
      <c r="E20" s="56" t="str">
        <f>IF(C20="","",IF(入力シート!G14="","",入力シート!G14))</f>
        <v/>
      </c>
      <c r="F20" s="57" t="str">
        <f>IF(C20="","",IF(入力シート!H14="","",入力シート!H14))</f>
        <v/>
      </c>
      <c r="I20" s="55" t="s">
        <v>51</v>
      </c>
      <c r="J20" s="56" t="str">
        <f>IF($I$3="","",IF(入力シート!C14="","",入力シート!C14))</f>
        <v/>
      </c>
      <c r="K20" s="56" t="str">
        <f>IF(J20="","",入力シート!E14)</f>
        <v/>
      </c>
      <c r="L20" s="56" t="str">
        <f>IF(J20="","",IF(入力シート!G14="","",入力シート!G14))</f>
        <v/>
      </c>
      <c r="M20" s="57" t="str">
        <f>IF(J20="","",IF(入力シート!H14="","",入力シート!H14))</f>
        <v/>
      </c>
    </row>
    <row r="21" spans="2:13" ht="15.6" customHeight="1">
      <c r="B21" s="53" t="s">
        <v>52</v>
      </c>
      <c r="C21" s="51" t="str">
        <f>IF($B$3="","",IF(入力シート!C15="","",入力シート!C15))</f>
        <v/>
      </c>
      <c r="D21" s="51" t="str">
        <f>IF(C21="","",入力シート!E15)</f>
        <v/>
      </c>
      <c r="E21" s="51" t="str">
        <f>IF(C21="","",IF(入力シート!G15="","",入力シート!G15))</f>
        <v/>
      </c>
      <c r="F21" s="54" t="str">
        <f>IF(C21="","",IF(入力シート!H15="","",入力シート!H15))</f>
        <v/>
      </c>
      <c r="I21" s="53" t="s">
        <v>52</v>
      </c>
      <c r="J21" s="51" t="str">
        <f>IF($I$3="","",IF(入力シート!C15="","",入力シート!C15))</f>
        <v/>
      </c>
      <c r="K21" s="51" t="str">
        <f>IF(J21="","",入力シート!E15)</f>
        <v/>
      </c>
      <c r="L21" s="51" t="str">
        <f>IF(J21="","",IF(入力シート!G15="","",入力シート!G15))</f>
        <v/>
      </c>
      <c r="M21" s="54" t="str">
        <f>IF(J21="","",IF(入力シート!H15="","",入力シート!H15))</f>
        <v/>
      </c>
    </row>
    <row r="22" spans="2:13" ht="15.6" customHeight="1">
      <c r="B22" s="53"/>
      <c r="C22" s="51" t="str">
        <f>IF($B$3="","",IF(入力シート!C16="","",入力シート!C16))</f>
        <v/>
      </c>
      <c r="D22" s="51" t="str">
        <f>IF(C22="","",入力シート!E16)</f>
        <v/>
      </c>
      <c r="E22" s="51" t="str">
        <f>IF(C22="","",IF(入力シート!G16="","",入力シート!G16))</f>
        <v/>
      </c>
      <c r="F22" s="54" t="str">
        <f>IF(C22="","",IF(入力シート!H16="","",入力シート!H16))</f>
        <v/>
      </c>
      <c r="I22" s="53"/>
      <c r="J22" s="51" t="str">
        <f>IF($I$3="","",IF(入力シート!C16="","",入力シート!C16))</f>
        <v/>
      </c>
      <c r="K22" s="51" t="str">
        <f>IF(J22="","",入力シート!E16)</f>
        <v/>
      </c>
      <c r="L22" s="51" t="str">
        <f>IF(J22="","",IF(入力シート!G16="","",入力シート!G16))</f>
        <v/>
      </c>
      <c r="M22" s="54" t="str">
        <f>IF(J22="","",IF(入力シート!H16="","",入力シート!H16))</f>
        <v/>
      </c>
    </row>
    <row r="23" spans="2:13" ht="15.6" customHeight="1">
      <c r="B23" s="53"/>
      <c r="C23" s="51" t="str">
        <f>IF($B$3="","",IF(入力シート!C17="","",入力シート!C17))</f>
        <v/>
      </c>
      <c r="D23" s="51" t="str">
        <f>IF(C23="","",入力シート!E17)</f>
        <v/>
      </c>
      <c r="E23" s="51" t="str">
        <f>IF(C23="","",IF(入力シート!G17="","",入力シート!G17))</f>
        <v/>
      </c>
      <c r="F23" s="54" t="str">
        <f>IF(C23="","",IF(入力シート!H17="","",入力シート!H17))</f>
        <v/>
      </c>
      <c r="I23" s="53"/>
      <c r="J23" s="51" t="str">
        <f>IF($I$3="","",IF(入力シート!C17="","",入力シート!C17))</f>
        <v/>
      </c>
      <c r="K23" s="51" t="str">
        <f>IF(J23="","",入力シート!E17)</f>
        <v/>
      </c>
      <c r="L23" s="51" t="str">
        <f>IF(J23="","",IF(入力シート!G17="","",入力シート!G17))</f>
        <v/>
      </c>
      <c r="M23" s="54" t="str">
        <f>IF(J23="","",IF(入力シート!H17="","",入力シート!H17))</f>
        <v/>
      </c>
    </row>
    <row r="24" spans="2:13" ht="15.6" customHeight="1">
      <c r="B24" s="53"/>
      <c r="C24" s="51" t="str">
        <f>IF($B$3="","",IF(入力シート!C18="","",入力シート!C18))</f>
        <v/>
      </c>
      <c r="D24" s="51" t="str">
        <f>IF(C24="","",入力シート!E18)</f>
        <v/>
      </c>
      <c r="E24" s="51" t="str">
        <f>IF(C24="","",IF(入力シート!G18="","",入力シート!G18))</f>
        <v/>
      </c>
      <c r="F24" s="54" t="str">
        <f>IF(C24="","",IF(入力シート!H18="","",入力シート!H18))</f>
        <v/>
      </c>
      <c r="I24" s="53"/>
      <c r="J24" s="51" t="str">
        <f>IF($I$3="","",IF(入力シート!C18="","",入力シート!C18))</f>
        <v/>
      </c>
      <c r="K24" s="51" t="str">
        <f>IF(J24="","",入力シート!E18)</f>
        <v/>
      </c>
      <c r="L24" s="51" t="str">
        <f>IF(J24="","",IF(入力シート!G18="","",入力シート!G18))</f>
        <v/>
      </c>
      <c r="M24" s="54" t="str">
        <f>IF(J24="","",IF(入力シート!H18="","",入力シート!H18))</f>
        <v/>
      </c>
    </row>
    <row r="25" spans="2:13" ht="15.6" customHeight="1">
      <c r="B25" s="53"/>
      <c r="C25" s="51" t="str">
        <f>IF($B$3="","",IF(入力シート!C19="","",入力シート!C19))</f>
        <v/>
      </c>
      <c r="D25" s="51" t="str">
        <f>IF(C25="","",入力シート!E19)</f>
        <v/>
      </c>
      <c r="E25" s="51" t="str">
        <f>IF(C25="","",IF(入力シート!G19="","",入力シート!G19))</f>
        <v/>
      </c>
      <c r="F25" s="54" t="str">
        <f>IF(C25="","",IF(入力シート!H19="","",入力シート!H19))</f>
        <v/>
      </c>
      <c r="I25" s="53"/>
      <c r="J25" s="51" t="str">
        <f>IF($I$3="","",IF(入力シート!C19="","",入力シート!C19))</f>
        <v/>
      </c>
      <c r="K25" s="51" t="str">
        <f>IF(J25="","",入力シート!E19)</f>
        <v/>
      </c>
      <c r="L25" s="51" t="str">
        <f>IF(J25="","",IF(入力シート!G19="","",入力シート!G19))</f>
        <v/>
      </c>
      <c r="M25" s="54" t="str">
        <f>IF(J25="","",IF(入力シート!H19="","",入力シート!H19))</f>
        <v/>
      </c>
    </row>
    <row r="26" spans="2:13" ht="15.6" customHeight="1">
      <c r="B26" s="53"/>
      <c r="C26" s="51" t="str">
        <f>IF($B$3="","",IF(入力シート!C20="","",入力シート!C20))</f>
        <v/>
      </c>
      <c r="D26" s="51" t="str">
        <f>IF(C26="","",入力シート!E20)</f>
        <v/>
      </c>
      <c r="E26" s="51" t="str">
        <f>IF(C26="","",IF(入力シート!G20="","",入力シート!G20))</f>
        <v/>
      </c>
      <c r="F26" s="54" t="str">
        <f>IF(C26="","",IF(入力シート!H20="","",入力シート!H20))</f>
        <v/>
      </c>
      <c r="I26" s="53"/>
      <c r="J26" s="51" t="str">
        <f>IF($I$3="","",IF(入力シート!C20="","",入力シート!C20))</f>
        <v/>
      </c>
      <c r="K26" s="51" t="str">
        <f>IF(J26="","",入力シート!E20)</f>
        <v/>
      </c>
      <c r="L26" s="51" t="str">
        <f>IF(J26="","",IF(入力シート!G20="","",入力シート!G20))</f>
        <v/>
      </c>
      <c r="M26" s="54" t="str">
        <f>IF(J26="","",IF(入力シート!H20="","",入力シート!H20))</f>
        <v/>
      </c>
    </row>
    <row r="27" spans="2:13" ht="15.6" customHeight="1">
      <c r="B27" s="53"/>
      <c r="C27" s="51" t="str">
        <f>IF($B$3="","",IF(入力シート!C21="","",入力シート!C21))</f>
        <v/>
      </c>
      <c r="D27" s="51" t="str">
        <f>IF(C27="","",入力シート!E21)</f>
        <v/>
      </c>
      <c r="E27" s="51" t="str">
        <f>IF(C27="","",IF(入力シート!G21="","",入力シート!G21))</f>
        <v/>
      </c>
      <c r="F27" s="54" t="str">
        <f>IF(C27="","",IF(入力シート!H21="","",入力シート!H21))</f>
        <v/>
      </c>
      <c r="I27" s="53"/>
      <c r="J27" s="51" t="str">
        <f>IF($I$3="","",IF(入力シート!C21="","",入力シート!C21))</f>
        <v/>
      </c>
      <c r="K27" s="51" t="str">
        <f>IF(J27="","",入力シート!E21)</f>
        <v/>
      </c>
      <c r="L27" s="51" t="str">
        <f>IF(J27="","",IF(入力シート!G21="","",入力シート!G21))</f>
        <v/>
      </c>
      <c r="M27" s="54" t="str">
        <f>IF(J27="","",IF(入力シート!H21="","",入力シート!H21))</f>
        <v/>
      </c>
    </row>
    <row r="28" spans="2:13" ht="15.6" customHeight="1">
      <c r="B28" s="53"/>
      <c r="C28" s="51" t="str">
        <f>IF($B$3="","",IF(入力シート!C22="","",入力シート!C22))</f>
        <v/>
      </c>
      <c r="D28" s="51" t="str">
        <f>IF(C28="","",入力シート!E22)</f>
        <v/>
      </c>
      <c r="E28" s="51" t="str">
        <f>IF(C28="","",IF(入力シート!G22="","",入力シート!G22))</f>
        <v/>
      </c>
      <c r="F28" s="54" t="str">
        <f>IF(C28="","",IF(入力シート!H22="","",入力シート!H22))</f>
        <v/>
      </c>
      <c r="I28" s="53"/>
      <c r="J28" s="51" t="str">
        <f>IF($I$3="","",IF(入力シート!C22="","",入力シート!C22))</f>
        <v/>
      </c>
      <c r="K28" s="51" t="str">
        <f>IF(J28="","",入力シート!E22)</f>
        <v/>
      </c>
      <c r="L28" s="51" t="str">
        <f>IF(J28="","",IF(入力シート!G22="","",入力シート!G22))</f>
        <v/>
      </c>
      <c r="M28" s="54" t="str">
        <f>IF(J28="","",IF(入力シート!H22="","",入力シート!H22))</f>
        <v/>
      </c>
    </row>
    <row r="29" spans="2:13" ht="15.6" customHeight="1">
      <c r="B29" s="53"/>
      <c r="C29" s="51" t="str">
        <f>IF($B$3="","",IF(入力シート!C23="","",入力シート!C23))</f>
        <v/>
      </c>
      <c r="D29" s="51" t="str">
        <f>IF(C29="","",入力シート!E23)</f>
        <v/>
      </c>
      <c r="E29" s="51" t="str">
        <f>IF(C29="","",IF(入力シート!G23="","",入力シート!G23))</f>
        <v/>
      </c>
      <c r="F29" s="54" t="str">
        <f>IF(C29="","",IF(入力シート!H23="","",入力シート!H23))</f>
        <v/>
      </c>
      <c r="I29" s="53"/>
      <c r="J29" s="51" t="str">
        <f>IF($I$3="","",IF(入力シート!C23="","",入力シート!C23))</f>
        <v/>
      </c>
      <c r="K29" s="51" t="str">
        <f>IF(J29="","",入力シート!E23)</f>
        <v/>
      </c>
      <c r="L29" s="51" t="str">
        <f>IF(J29="","",IF(入力シート!G23="","",入力シート!G23))</f>
        <v/>
      </c>
      <c r="M29" s="54" t="str">
        <f>IF(J29="","",IF(入力シート!H23="","",入力シート!H23))</f>
        <v/>
      </c>
    </row>
    <row r="30" spans="2:13" ht="15.6" customHeight="1">
      <c r="B30" s="53"/>
      <c r="C30" s="51" t="str">
        <f>IF($B$3="","",IF(入力シート!C24="","",入力シート!C24))</f>
        <v/>
      </c>
      <c r="D30" s="51" t="str">
        <f>IF(C30="","",入力シート!E24)</f>
        <v/>
      </c>
      <c r="E30" s="51" t="str">
        <f>IF(C30="","",IF(入力シート!G24="","",入力シート!G24))</f>
        <v/>
      </c>
      <c r="F30" s="54" t="str">
        <f>IF(C30="","",IF(入力シート!H24="","",入力シート!H24))</f>
        <v/>
      </c>
      <c r="I30" s="53"/>
      <c r="J30" s="51" t="str">
        <f>IF($I$3="","",IF(入力シート!C24="","",入力シート!C24))</f>
        <v/>
      </c>
      <c r="K30" s="51" t="str">
        <f>IF(J30="","",入力シート!E24)</f>
        <v/>
      </c>
      <c r="L30" s="51" t="str">
        <f>IF(J30="","",IF(入力シート!G24="","",入力シート!G24))</f>
        <v/>
      </c>
      <c r="M30" s="54" t="str">
        <f>IF(J30="","",IF(入力シート!H24="","",入力シート!H24))</f>
        <v/>
      </c>
    </row>
    <row r="31" spans="2:13" ht="15.6" customHeight="1">
      <c r="B31" s="53"/>
      <c r="C31" s="51" t="str">
        <f>IF($B$3="","",IF(入力シート!C25="","",入力シート!C25))</f>
        <v/>
      </c>
      <c r="D31" s="51" t="str">
        <f>IF(C31="","",入力シート!E25)</f>
        <v/>
      </c>
      <c r="E31" s="51" t="str">
        <f>IF(C31="","",IF(入力シート!G25="","",入力シート!G25))</f>
        <v/>
      </c>
      <c r="F31" s="54" t="str">
        <f>IF(C31="","",IF(入力シート!H25="","",入力シート!H25))</f>
        <v/>
      </c>
      <c r="I31" s="53"/>
      <c r="J31" s="51" t="str">
        <f>IF($I$3="","",IF(入力シート!C25="","",入力シート!C25))</f>
        <v/>
      </c>
      <c r="K31" s="51" t="str">
        <f>IF(J31="","",入力シート!E25)</f>
        <v/>
      </c>
      <c r="L31" s="51" t="str">
        <f>IF(J31="","",IF(入力シート!G25="","",入力シート!G25))</f>
        <v/>
      </c>
      <c r="M31" s="54" t="str">
        <f>IF(J31="","",IF(入力シート!H25="","",入力シート!H25))</f>
        <v/>
      </c>
    </row>
    <row r="32" spans="2:13" ht="15.6" customHeight="1">
      <c r="B32" s="53"/>
      <c r="C32" s="51" t="str">
        <f>IF($B$3="","",IF(入力シート!C26="","",入力シート!C26))</f>
        <v/>
      </c>
      <c r="D32" s="51" t="str">
        <f>IF(C32="","",入力シート!E26)</f>
        <v/>
      </c>
      <c r="E32" s="51" t="str">
        <f>IF(C32="","",IF(入力シート!G26="","",入力シート!G26))</f>
        <v/>
      </c>
      <c r="F32" s="54" t="str">
        <f>IF(C32="","",IF(入力シート!H26="","",入力シート!H26))</f>
        <v/>
      </c>
      <c r="I32" s="53"/>
      <c r="J32" s="51" t="str">
        <f>IF($I$3="","",IF(入力シート!C26="","",入力シート!C26))</f>
        <v/>
      </c>
      <c r="K32" s="51" t="str">
        <f>IF(J32="","",入力シート!E26)</f>
        <v/>
      </c>
      <c r="L32" s="51" t="str">
        <f>IF(J32="","",IF(入力シート!G26="","",入力シート!G26))</f>
        <v/>
      </c>
      <c r="M32" s="54" t="str">
        <f>IF(J32="","",IF(入力シート!H26="","",入力シート!H26))</f>
        <v/>
      </c>
    </row>
    <row r="33" spans="2:13" ht="15.6" customHeight="1">
      <c r="B33" s="53"/>
      <c r="C33" s="51" t="str">
        <f>IF($B$3="","",IF(入力シート!C27="","",入力シート!C27))</f>
        <v/>
      </c>
      <c r="D33" s="51" t="str">
        <f>IF(C33="","",入力シート!E27)</f>
        <v/>
      </c>
      <c r="E33" s="51" t="str">
        <f>IF(C33="","",IF(入力シート!G27="","",入力シート!G27))</f>
        <v/>
      </c>
      <c r="F33" s="54" t="str">
        <f>IF(C33="","",IF(入力シート!H27="","",入力シート!H27))</f>
        <v/>
      </c>
      <c r="I33" s="53"/>
      <c r="J33" s="51" t="str">
        <f>IF($I$3="","",IF(入力シート!C27="","",入力シート!C27))</f>
        <v/>
      </c>
      <c r="K33" s="51" t="str">
        <f>IF(J33="","",入力シート!E27)</f>
        <v/>
      </c>
      <c r="L33" s="51" t="str">
        <f>IF(J33="","",IF(入力シート!G27="","",入力シート!G27))</f>
        <v/>
      </c>
      <c r="M33" s="54" t="str">
        <f>IF(J33="","",IF(入力シート!H27="","",入力シート!H27))</f>
        <v/>
      </c>
    </row>
    <row r="34" spans="2:13" ht="15.6" customHeight="1">
      <c r="B34" s="53"/>
      <c r="C34" s="51" t="str">
        <f>IF($B$3="","",IF(入力シート!C28="","",入力シート!C28))</f>
        <v/>
      </c>
      <c r="D34" s="51" t="str">
        <f>IF(C34="","",入力シート!E28)</f>
        <v/>
      </c>
      <c r="E34" s="51" t="str">
        <f>IF(C34="","",IF(入力シート!G28="","",入力シート!G28))</f>
        <v/>
      </c>
      <c r="F34" s="54" t="str">
        <f>IF(C34="","",IF(入力シート!H28="","",入力シート!H28))</f>
        <v/>
      </c>
      <c r="I34" s="53"/>
      <c r="J34" s="51" t="str">
        <f>IF($I$3="","",IF(入力シート!C28="","",入力シート!C28))</f>
        <v/>
      </c>
      <c r="K34" s="51" t="str">
        <f>IF(J34="","",入力シート!E28)</f>
        <v/>
      </c>
      <c r="L34" s="51" t="str">
        <f>IF(J34="","",IF(入力シート!G28="","",入力シート!G28))</f>
        <v/>
      </c>
      <c r="M34" s="54" t="str">
        <f>IF(J34="","",IF(入力シート!H28="","",入力シート!H28))</f>
        <v/>
      </c>
    </row>
    <row r="35" spans="2:13" ht="15.6" customHeight="1">
      <c r="B35" s="53"/>
      <c r="C35" s="51" t="str">
        <f>IF($B$3="","",IF(入力シート!C29="","",入力シート!C29))</f>
        <v/>
      </c>
      <c r="D35" s="51" t="str">
        <f>IF(C35="","",入力シート!E29)</f>
        <v/>
      </c>
      <c r="E35" s="51" t="str">
        <f>IF(C35="","",IF(入力シート!G29="","",入力シート!G29))</f>
        <v/>
      </c>
      <c r="F35" s="54" t="str">
        <f>IF(C35="","",IF(入力シート!H29="","",入力シート!H29))</f>
        <v/>
      </c>
      <c r="I35" s="53"/>
      <c r="J35" s="51" t="str">
        <f>IF($I$3="","",IF(入力シート!C29="","",入力シート!C29))</f>
        <v/>
      </c>
      <c r="K35" s="51" t="str">
        <f>IF(J35="","",入力シート!E29)</f>
        <v/>
      </c>
      <c r="L35" s="51" t="str">
        <f>IF(J35="","",IF(入力シート!G29="","",入力シート!G29))</f>
        <v/>
      </c>
      <c r="M35" s="54" t="str">
        <f>IF(J35="","",IF(入力シート!H29="","",入力シート!H29))</f>
        <v/>
      </c>
    </row>
    <row r="36" spans="2:13" ht="15.6" customHeight="1">
      <c r="B36" s="53"/>
      <c r="C36" s="51" t="str">
        <f>IF($B$3="","",IF(入力シート!C30="","",入力シート!C30))</f>
        <v/>
      </c>
      <c r="D36" s="51" t="str">
        <f>IF(C36="","",入力シート!E30)</f>
        <v/>
      </c>
      <c r="E36" s="51" t="str">
        <f>IF(C36="","",IF(入力シート!G30="","",入力シート!G30))</f>
        <v/>
      </c>
      <c r="F36" s="54" t="str">
        <f>IF(C36="","",IF(入力シート!H30="","",入力シート!H30))</f>
        <v/>
      </c>
      <c r="I36" s="53"/>
      <c r="J36" s="51" t="str">
        <f>IF($I$3="","",IF(入力シート!C30="","",入力シート!C30))</f>
        <v/>
      </c>
      <c r="K36" s="51" t="str">
        <f>IF(J36="","",入力シート!E30)</f>
        <v/>
      </c>
      <c r="L36" s="51" t="str">
        <f>IF(J36="","",IF(入力シート!G30="","",入力シート!G30))</f>
        <v/>
      </c>
      <c r="M36" s="54" t="str">
        <f>IF(J36="","",IF(入力シート!H30="","",入力シート!H30))</f>
        <v/>
      </c>
    </row>
    <row r="37" spans="2:13" ht="15.6" customHeight="1">
      <c r="B37" s="53"/>
      <c r="C37" s="51" t="str">
        <f>IF($B$3="","",IF(入力シート!C31="","",入力シート!C31))</f>
        <v/>
      </c>
      <c r="D37" s="51" t="str">
        <f>IF(C37="","",入力シート!E31)</f>
        <v/>
      </c>
      <c r="E37" s="51" t="str">
        <f>IF(C37="","",IF(入力シート!G31="","",入力シート!G31))</f>
        <v/>
      </c>
      <c r="F37" s="54" t="str">
        <f>IF(C37="","",IF(入力シート!H31="","",入力シート!H31))</f>
        <v/>
      </c>
      <c r="I37" s="53"/>
      <c r="J37" s="51" t="str">
        <f>IF($I$3="","",IF(入力シート!C31="","",入力シート!C31))</f>
        <v/>
      </c>
      <c r="K37" s="51" t="str">
        <f>IF(J37="","",入力シート!E31)</f>
        <v/>
      </c>
      <c r="L37" s="51" t="str">
        <f>IF(J37="","",IF(入力シート!G31="","",入力シート!G31))</f>
        <v/>
      </c>
      <c r="M37" s="54" t="str">
        <f>IF(J37="","",IF(入力シート!H31="","",入力シート!H31))</f>
        <v/>
      </c>
    </row>
    <row r="38" spans="2:13" ht="15.6" customHeight="1">
      <c r="B38" s="53"/>
      <c r="C38" s="51" t="str">
        <f>IF($B$3="","",IF(入力シート!C32="","",入力シート!C32))</f>
        <v/>
      </c>
      <c r="D38" s="51" t="str">
        <f>IF(C38="","",入力シート!E32)</f>
        <v/>
      </c>
      <c r="E38" s="51" t="str">
        <f>IF(C38="","",IF(入力シート!G32="","",入力シート!G32))</f>
        <v/>
      </c>
      <c r="F38" s="54" t="str">
        <f>IF(C38="","",IF(入力シート!H32="","",入力シート!H32))</f>
        <v/>
      </c>
      <c r="I38" s="53"/>
      <c r="J38" s="51" t="str">
        <f>IF($I$3="","",IF(入力シート!C32="","",入力シート!C32))</f>
        <v/>
      </c>
      <c r="K38" s="51" t="str">
        <f>IF(J38="","",入力シート!E32)</f>
        <v/>
      </c>
      <c r="L38" s="51" t="str">
        <f>IF(J38="","",IF(入力シート!G32="","",入力シート!G32))</f>
        <v/>
      </c>
      <c r="M38" s="54" t="str">
        <f>IF(J38="","",IF(入力シート!H32="","",入力シート!H32))</f>
        <v/>
      </c>
    </row>
    <row r="39" spans="2:13" ht="15.6" customHeight="1">
      <c r="C39" s="51" t="str">
        <f>IF($B$3="","",IF(入力シート!C33="","",入力シート!C33))</f>
        <v/>
      </c>
    </row>
  </sheetData>
  <sheetProtection sheet="1" objects="1" scenarios="1"/>
  <mergeCells count="4">
    <mergeCell ref="B3:F3"/>
    <mergeCell ref="B6:F6"/>
    <mergeCell ref="I6:M6"/>
    <mergeCell ref="I3:M3"/>
  </mergeCells>
  <phoneticPr fontId="1"/>
  <conditionalFormatting sqref="B3 I3">
    <cfRule type="notContainsBlanks" dxfId="0" priority="1">
      <formula>LEN(TRIM(B3))&gt;0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C:\My Documents\浩之データ\卓球\H15卓球\H15中総体\15市中総体参加申込書.jtd</Template>
  <Pages>2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記入上の注意</vt:lpstr>
      <vt:lpstr>入力シート</vt:lpstr>
      <vt:lpstr>申込書（印刷して職印をもらう）</vt:lpstr>
      <vt:lpstr>プログラム用（copyして値のみ貼り付け）</vt:lpstr>
      <vt:lpstr>'申込書（印刷して職印をもらう）'!Print_Area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   渉</dc:creator>
  <cp:lastModifiedBy>user</cp:lastModifiedBy>
  <cp:revision>15</cp:revision>
  <cp:lastPrinted>2024-04-10T11:22:55Z</cp:lastPrinted>
  <dcterms:created xsi:type="dcterms:W3CDTF">2003-02-21T02:50:12Z</dcterms:created>
  <dcterms:modified xsi:type="dcterms:W3CDTF">2024-08-01T00:05:27Z</dcterms:modified>
</cp:coreProperties>
</file>